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fernando.avila\Documents\ARCHIVOS DE TRABAJO\Requerimientos\MPCEIP\2024\Rendición de cuentas 2023\FASE 1\"/>
    </mc:Choice>
  </mc:AlternateContent>
  <bookViews>
    <workbookView xWindow="0" yWindow="0" windowWidth="23040" windowHeight="7752"/>
  </bookViews>
  <sheets>
    <sheet name="Hoja1" sheetId="1" r:id="rId1"/>
    <sheet name="Hoja2" sheetId="2" r:id="rId2"/>
    <sheet name="Hoja3" sheetId="3" r:id="rId3"/>
  </sheets>
  <calcPr calcId="162913"/>
  <pivotCaches>
    <pivotCache cacheId="7" r:id="rId4"/>
  </pivotCaches>
</workbook>
</file>

<file path=xl/calcChain.xml><?xml version="1.0" encoding="utf-8"?>
<calcChain xmlns="http://schemas.openxmlformats.org/spreadsheetml/2006/main">
  <c r="O3" i="2" l="1"/>
  <c r="P3" i="2" s="1"/>
  <c r="O4" i="2"/>
  <c r="P4" i="2" s="1"/>
  <c r="O5" i="2"/>
  <c r="P5" i="2" s="1"/>
  <c r="O6" i="2"/>
  <c r="P6" i="2" s="1"/>
  <c r="O7" i="2"/>
  <c r="P7" i="2" s="1"/>
  <c r="O8" i="2"/>
  <c r="P8" i="2" s="1"/>
  <c r="O9" i="2"/>
  <c r="P9" i="2" s="1"/>
  <c r="O10" i="2"/>
  <c r="P10" i="2" s="1"/>
  <c r="O11" i="2"/>
  <c r="P11" i="2" s="1"/>
  <c r="O12" i="2"/>
  <c r="P12" i="2" s="1"/>
  <c r="O13" i="2"/>
  <c r="P13" i="2" s="1"/>
  <c r="O14" i="2"/>
  <c r="P14" i="2" s="1"/>
  <c r="O15" i="2"/>
  <c r="P15" i="2" s="1"/>
  <c r="O16" i="2"/>
  <c r="P16" i="2" s="1"/>
  <c r="O17" i="2"/>
  <c r="P17" i="2" s="1"/>
  <c r="O18" i="2"/>
  <c r="P18" i="2" s="1"/>
  <c r="O19" i="2"/>
  <c r="P19" i="2" s="1"/>
  <c r="O20" i="2"/>
  <c r="P20" i="2" s="1"/>
  <c r="O21" i="2"/>
  <c r="P21" i="2" s="1"/>
  <c r="O22" i="2"/>
  <c r="P22" i="2" s="1"/>
  <c r="O23" i="2"/>
  <c r="P23" i="2" s="1"/>
  <c r="O24" i="2"/>
  <c r="P24" i="2" s="1"/>
  <c r="O25" i="2"/>
  <c r="P25" i="2" s="1"/>
  <c r="O26" i="2"/>
  <c r="P26" i="2" s="1"/>
  <c r="O27" i="2"/>
  <c r="P27" i="2" s="1"/>
  <c r="O28" i="2"/>
  <c r="P28" i="2" s="1"/>
  <c r="O29" i="2"/>
  <c r="P29" i="2" s="1"/>
  <c r="O30" i="2"/>
  <c r="P30" i="2" s="1"/>
  <c r="O31" i="2"/>
  <c r="P31" i="2" s="1"/>
  <c r="O32" i="2"/>
  <c r="P32" i="2" s="1"/>
  <c r="O33" i="2"/>
  <c r="P33" i="2" s="1"/>
  <c r="O34" i="2"/>
  <c r="P34" i="2" s="1"/>
  <c r="O35" i="2"/>
  <c r="P35" i="2" s="1"/>
  <c r="O36" i="2"/>
  <c r="P36" i="2" s="1"/>
  <c r="O37" i="2"/>
  <c r="P37" i="2" s="1"/>
  <c r="O38" i="2"/>
  <c r="P38" i="2" s="1"/>
  <c r="O39" i="2"/>
  <c r="P39" i="2" s="1"/>
  <c r="O40" i="2"/>
  <c r="P40" i="2" s="1"/>
  <c r="O41" i="2"/>
  <c r="P41" i="2" s="1"/>
  <c r="O42" i="2"/>
  <c r="P42" i="2" s="1"/>
  <c r="O43" i="2"/>
  <c r="P43" i="2" s="1"/>
  <c r="O44" i="2"/>
  <c r="P44" i="2" s="1"/>
  <c r="O45" i="2"/>
  <c r="P45" i="2" s="1"/>
  <c r="O46" i="2"/>
  <c r="P46" i="2" s="1"/>
  <c r="O47" i="2"/>
  <c r="P47" i="2" s="1"/>
  <c r="O48" i="2"/>
  <c r="P48" i="2" s="1"/>
  <c r="O49" i="2"/>
  <c r="P49" i="2" s="1"/>
  <c r="O50" i="2"/>
  <c r="P50" i="2" s="1"/>
  <c r="O51" i="2"/>
  <c r="P51" i="2" s="1"/>
  <c r="O52" i="2"/>
  <c r="P52" i="2" s="1"/>
  <c r="O53" i="2"/>
  <c r="P53" i="2" s="1"/>
  <c r="O54" i="2"/>
  <c r="P54" i="2" s="1"/>
  <c r="O55" i="2"/>
  <c r="P55" i="2" s="1"/>
  <c r="O56" i="2"/>
  <c r="P56" i="2" s="1"/>
  <c r="O57" i="2"/>
  <c r="P57" i="2" s="1"/>
  <c r="O58" i="2"/>
  <c r="P58" i="2" s="1"/>
  <c r="O59" i="2"/>
  <c r="P59" i="2" s="1"/>
  <c r="O60" i="2"/>
  <c r="P60" i="2" s="1"/>
  <c r="O61" i="2"/>
  <c r="P61" i="2" s="1"/>
  <c r="O62" i="2"/>
  <c r="P62" i="2" s="1"/>
  <c r="O63" i="2"/>
  <c r="P63" i="2" s="1"/>
  <c r="O64" i="2"/>
  <c r="P64" i="2" s="1"/>
  <c r="O65" i="2"/>
  <c r="P65" i="2" s="1"/>
  <c r="O66" i="2"/>
  <c r="P66" i="2" s="1"/>
  <c r="O67" i="2"/>
  <c r="P67" i="2" s="1"/>
  <c r="O68" i="2"/>
  <c r="P68" i="2" s="1"/>
  <c r="O69" i="2"/>
  <c r="P69" i="2" s="1"/>
  <c r="O70" i="2"/>
  <c r="P70" i="2" s="1"/>
  <c r="O71" i="2"/>
  <c r="P71" i="2" s="1"/>
  <c r="O72" i="2"/>
  <c r="P72" i="2" s="1"/>
  <c r="O73" i="2"/>
  <c r="P73" i="2" s="1"/>
  <c r="O74" i="2"/>
  <c r="P74" i="2" s="1"/>
  <c r="O75" i="2"/>
  <c r="P75" i="2" s="1"/>
  <c r="O76" i="2"/>
  <c r="P76" i="2" s="1"/>
  <c r="O77" i="2"/>
  <c r="P77" i="2" s="1"/>
  <c r="O78" i="2"/>
  <c r="P78" i="2" s="1"/>
  <c r="O79" i="2"/>
  <c r="P79" i="2" s="1"/>
  <c r="O80" i="2"/>
  <c r="P80" i="2" s="1"/>
  <c r="O81" i="2"/>
  <c r="P81" i="2" s="1"/>
  <c r="O82" i="2"/>
  <c r="P82" i="2" s="1"/>
  <c r="O83" i="2"/>
  <c r="P83" i="2" s="1"/>
  <c r="O84" i="2"/>
  <c r="P84" i="2" s="1"/>
  <c r="O85" i="2"/>
  <c r="P85" i="2" s="1"/>
  <c r="O86" i="2"/>
  <c r="P86" i="2" s="1"/>
  <c r="O87" i="2"/>
  <c r="P87" i="2" s="1"/>
  <c r="O88" i="2"/>
  <c r="P88" i="2" s="1"/>
  <c r="M89" i="2"/>
  <c r="L89" i="2"/>
  <c r="K89" i="2"/>
  <c r="J89" i="2"/>
  <c r="I89" i="2"/>
  <c r="H89" i="2"/>
  <c r="G89" i="2"/>
  <c r="F89" i="2"/>
  <c r="D89" i="2"/>
</calcChain>
</file>

<file path=xl/sharedStrings.xml><?xml version="1.0" encoding="utf-8"?>
<sst xmlns="http://schemas.openxmlformats.org/spreadsheetml/2006/main" count="876" uniqueCount="369">
  <si>
    <t>FORMULARIO DE RENDICIÓN DE CUENTAS</t>
  </si>
  <si>
    <t>FUNCIONES DEL ESTADO</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</si>
  <si>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</si>
  <si>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</si>
  <si>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</si>
  <si>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</si>
  <si>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</si>
  <si>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</si>
  <si>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</si>
  <si>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</si>
  <si>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</si>
  <si>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</si>
  <si>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</si>
  <si>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</si>
  <si>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</si>
  <si>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</si>
  <si>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</si>
  <si>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</si>
  <si>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</si>
  <si>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</si>
  <si>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</si>
  <si>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</si>
  <si>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</si>
  <si>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</si>
  <si>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</si>
  <si>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</si>
  <si>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</si>
  <si>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OBJETIVOS ESTRATÉGICOS/FUNCIONES O FINES</t>
  </si>
  <si>
    <t>OBJETVOS ESTRATÉGICOS/FUNCIONES O FINES</t>
  </si>
  <si>
    <t>TIPO(OBJETIVOS ESTRATÉGICOS</t>
  </si>
  <si>
    <t>COBERTURA INSTITUCIONAL(UAF)</t>
  </si>
  <si>
    <t>COBERTURA</t>
  </si>
  <si>
    <t>No. Unidades</t>
  </si>
  <si>
    <t>COBERTURA TERRITORIAL (EODS)</t>
  </si>
  <si>
    <t>NO. DE UNIDADES</t>
  </si>
  <si>
    <t>DESCRIPCIÓN DE LA COBERTURA</t>
  </si>
  <si>
    <t>COBERTURA INSTITUCIONAL:UNIDADES DE ATENCIÓN</t>
  </si>
  <si>
    <t>NIVEL</t>
  </si>
  <si>
    <t>N° DE UNIDADES</t>
  </si>
  <si>
    <t>N. USUARIOS</t>
  </si>
  <si>
    <t>GÉNERO</t>
  </si>
  <si>
    <t>NACIONALIDADES O PUEBLOS</t>
  </si>
  <si>
    <t>LINK AL MEDIO DE VERIFICACIÓN</t>
  </si>
  <si>
    <t>MASCULINO</t>
  </si>
  <si>
    <t>FEMENINO</t>
  </si>
  <si>
    <t>GLBTI</t>
  </si>
  <si>
    <t>MONTUBIO</t>
  </si>
  <si>
    <t>MESTIZO</t>
  </si>
  <si>
    <t>CHOLO</t>
  </si>
  <si>
    <t>INDIGENA</t>
  </si>
  <si>
    <t>AFROECUATORIANO</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</si>
  <si>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</si>
  <si>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</si>
  <si>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</si>
  <si>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</si>
  <si>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</si>
  <si>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</si>
  <si>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</si>
  <si>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</si>
  <si>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</si>
  <si>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</si>
  <si>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</si>
  <si>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</si>
  <si>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</si>
  <si>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</si>
  <si>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</si>
  <si>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</si>
  <si>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SE COORDINA CON LAS INSTANCIAS DE PARTICIPACIÓN EXISTENTES EN EL TERRITORIO</t>
  </si>
  <si>
    <t>MECANISMOS DE PARTICIPACIÓN CIUDADANA:</t>
  </si>
  <si>
    <t>MECANISMOS DE PARTICIPACIÓN CIUDADANA</t>
  </si>
  <si>
    <t>NÚMERO DE MECANISMOS IMPLEMENTADOS EN EL AÑO</t>
  </si>
  <si>
    <t>AUDIENCIA PÚBLICA</t>
  </si>
  <si>
    <t>CONSEJOS CONSULTIVOS</t>
  </si>
  <si>
    <t>LINK DE ACCESO AL MEDIO DE VERIFICACIÓN</t>
  </si>
  <si>
    <t>CONSEJOS CIUDADANOS SECTORIALES</t>
  </si>
  <si>
    <t>DIÁLOGOS PERIÓDICOS DE DELIBERACIÓN</t>
  </si>
  <si>
    <t>AGENDA PÚBLICA DE CONSULTA A LA CIUDADANÍA</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</si>
  <si>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</si>
  <si>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</si>
  <si>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</si>
  <si>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</si>
  <si>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</si>
  <si>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</si>
  <si>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</si>
  <si>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</si>
  <si>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</si>
  <si>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t>
  </si>
  <si>
    <t>PASOS DEL PROCESO DE RENDICIÓN DE CUENTAS</t>
  </si>
  <si>
    <t>PONGA SI</t>
  </si>
  <si>
    <t>DESCRIBA LA EJECUCIÓN DE LOS PASOS</t>
  </si>
  <si>
    <t>FASE 0</t>
  </si>
  <si>
    <t>CONFORMACIÓN DEL EQUIPO DE RENDICIÓN DE CUENTAS</t>
  </si>
  <si>
    <t>DISEÑO DE LA PROPUESTA DEL PROCESO DE RENDICIÓN DE CUENTAS</t>
  </si>
  <si>
    <t>FASE 1</t>
  </si>
  <si>
    <t>EVALUACIÓN DE LA GESTIÓN INSTITUCIONAL:</t>
  </si>
  <si>
    <t>LLENADO DEL FORMULARIO DE INFORME DE RENDICIÓN DE CUENTAS ESTABLECIDO POR EL CPCCS</t>
  </si>
  <si>
    <t>REDACCIÓN DEL INFORME DE RENDICIÓN DE CUENTAS</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</si>
  <si>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</si>
  <si>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</si>
  <si>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</si>
  <si>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</si>
  <si>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 A LA CIUDADANÍA</t>
  </si>
  <si>
    <t>RINDIÓ CUENTAS A LA CIUDADANÍA EN LA PLAZO ESTABLECIDO</t>
  </si>
  <si>
    <t>INCORPORACIÓN DE LOS APORTES CIUDADANOS EN EL INFORME DE RENDICIÓN DE CUENTAS</t>
  </si>
  <si>
    <t>FASE 3</t>
  </si>
  <si>
    <t>ENTREGA DEL INFORME DE RENDICIÓN DE CUENTAS AL CPCCS, A TRAVÉS DEL INGRESO DEL INFORME EN EL SISTEMA VIRTUAL</t>
  </si>
  <si>
    <t>DESCRIBA LOS PRINCIPALES APORTES CIUDADANOS RECIBIDOS:</t>
  </si>
  <si>
    <t>DATOS DE LA DELIBERACIÓN PÚBLICA Y EVALUACIÓN CIUDADANA DE RENDICIÓN DE CUENTAS:</t>
  </si>
  <si>
    <t>Fecha en que se realizó la deliberación pública y evaluación ciudadana de rendición de cuentas:</t>
  </si>
  <si>
    <t>N° DE USUARIOS</t>
  </si>
  <si>
    <t>INCORPORACIÓN DE LOS APORTES CIUDADANOS DE LA RENDICIÓN DE CUENTAS DEL AÑO ANTERIOR EN LA GESTIÓN INSTITUCIONAL:</t>
  </si>
  <si>
    <t>DESCRIBA LOS PRINCIPALES APORTES CIUDADANOS REPORTADOS EN LA RENDICIÓN DE CUENTAS DEL PERIODO ANTERIOR</t>
  </si>
  <si>
    <t>SE INCORPORÓ EL APORTE CIUDADANO EN LA GESTIÓN INSTITUCIONAL? PONGA SÍ O NO</t>
  </si>
  <si>
    <t>PORCENTAJE DE AVANCES DE CUMPLIMIENTO</t>
  </si>
  <si>
    <t>DESCRIPCIÓN DE RESULTADOS</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</si>
  <si>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</si>
  <si>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</si>
  <si>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</si>
  <si>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</si>
  <si>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</si>
  <si>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</si>
  <si>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</si>
  <si>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</si>
  <si>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</si>
  <si>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</si>
  <si>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</si>
  <si>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</si>
  <si>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</si>
  <si>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</si>
  <si>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</si>
  <si>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</si>
  <si>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</si>
  <si>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</si>
  <si>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</si>
  <si>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</si>
  <si>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</si>
  <si>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</si>
  <si>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</si>
  <si>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</si>
  <si>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</si>
  <si>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</si>
  <si>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</si>
  <si>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</si>
  <si>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</si>
  <si>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</si>
  <si>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OBJETIVO ESTRATÉGICO</t>
  </si>
  <si>
    <t>NO. DE META</t>
  </si>
  <si>
    <t>DESCRIPCIÓN</t>
  </si>
  <si>
    <t>TOTALES PLANIFICAD OS</t>
  </si>
  <si>
    <t>TOTALES CUMPLIDOS</t>
  </si>
  <si>
    <t>CUMPLIMIENTO DE LA EJECUCIÓN PRESUPUESTARIA:</t>
  </si>
  <si>
    <t>TIPO</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</si>
  <si>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</si>
  <si>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</si>
  <si>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</si>
  <si>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</si>
  <si>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</si>
  <si>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</si>
  <si>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</si>
  <si>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</si>
  <si>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</si>
  <si>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</si>
  <si>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</si>
  <si>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</si>
  <si>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</si>
  <si>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</si>
  <si>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</si>
  <si>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</si>
  <si>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</si>
  <si>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BIEN</t>
  </si>
  <si>
    <t>VALOR TOTAL</t>
  </si>
  <si>
    <t>INCORPORACIÓN DE RECOMENDACIONES Y DICTÁMENES POR PARTE DE LAS ENTIDADES DE LA FUNCIÓN DE TRANSPARENCIA Y CONTROL SOCIAL Y LA PROCURADURÍA</t>
  </si>
  <si>
    <t xml:space="preserve"> GENERAL DEL ESTADO:</t>
  </si>
  <si>
    <t>ENTIDAD QUE RECOMIENDA</t>
  </si>
  <si>
    <t>N0. DE INFORME DE LA ENTIDAD QUE RECOMIENDA</t>
  </si>
  <si>
    <t>NO. DE INFORME DE CUMPLIMIENTO</t>
  </si>
  <si>
    <t>% DE CUMPLIMIENTO DE LAS RECOMENDACION ES</t>
  </si>
  <si>
    <t>OBSERVACIONES</t>
  </si>
  <si>
    <t>CONTRALORÍA GENERAL DEL ESTADO.</t>
  </si>
  <si>
    <t>0968599370001</t>
  </si>
  <si>
    <t>Ministerio de Producción, Comercio Exterior, Inversiones y Pesca</t>
  </si>
  <si>
    <t>EJECUTIVA</t>
  </si>
  <si>
    <t>PRODUCTIVO</t>
  </si>
  <si>
    <t>Unidad de Administración Financiera - UDAF</t>
  </si>
  <si>
    <t>Guayas</t>
  </si>
  <si>
    <t>Guayaquil</t>
  </si>
  <si>
    <t>Carbo (Concepción)</t>
  </si>
  <si>
    <t>Malecon Simon Bolivar Y 9 De Octubre</t>
  </si>
  <si>
    <t>mmejias@produccion.gob.ec</t>
  </si>
  <si>
    <t>(04) 2591370</t>
  </si>
  <si>
    <t>https://www.produccion.gob.ec/</t>
  </si>
  <si>
    <t>Coordinador General Administrativa Financiera</t>
  </si>
  <si>
    <t>Yessica Viviana Mosquera Saavedra</t>
  </si>
  <si>
    <t>Coordinador General de Planificación y Gestión Estrategica</t>
  </si>
  <si>
    <t>Efren Ernesto Cepeda Montero</t>
  </si>
  <si>
    <t>Fernando Xavier Avila Pinzón</t>
  </si>
  <si>
    <t>Especialista de Planificación y Seguimiento</t>
  </si>
  <si>
    <t>Incrementar la inserción estratégica económica y comercial del país en el mundo.</t>
  </si>
  <si>
    <t>Objetivo estratégico institucional</t>
  </si>
  <si>
    <t>Incrementar la productividad y competitividad del sector acuícola y pesquero.</t>
  </si>
  <si>
    <t>Incrementar la inversión nacional y extranjera, incentivando un atractivo clima de negocios, transferencia tecnológica e innovación.</t>
  </si>
  <si>
    <t>Incrementar la productividad, los servicios relacionados, la calidad, el encadenamiento, la asociatividad, la articulación público-privada, el desarrollo de polos productivos y la territorialización de la política productiva, en la industria.</t>
  </si>
  <si>
    <t>Incrementar el grado de apertura comercial, la promoción y diversificación productiva-exportadora no petrolera.</t>
  </si>
  <si>
    <t>Nacional</t>
  </si>
  <si>
    <t>NO APLICA</t>
  </si>
  <si>
    <t>SI</t>
  </si>
  <si>
    <t>La Institución cuenta con personal contratado de diferentes pueblos y nacionalidades como  son 98
Montubios, 27 Afroecuatorianos, 9 Indígenas, 1227  Mestizos y 26 Blancos,que cumplen diferentes cargos bajo diferentes modalidades contractuales</t>
  </si>
  <si>
    <t>La Institución cuenta con 50 personas que laboran en la insititución que superan los 60 años de edad.</t>
  </si>
  <si>
    <t>La Institución cuenta con 40 personas con discapacidad y 23 sustitutos  de discapacidad, lo que representa un 4,55% superando el porcentaje establecido por la ley.</t>
  </si>
  <si>
    <t>Se cuenta con una representación de 630 mujeres y 756 hombres  que laboran en la Institución, bajo diferentes modalidades contractuales y cargos.</t>
  </si>
  <si>
    <t>La Institución al momento no cuenta cuenta con migrantes actuando como  servidores públicos bajo diferentes modalidades contractuales y cargos.</t>
  </si>
  <si>
    <t>Se realizan acciones para impulsar e institucionalizar políticas públicas interculturales a través de la selección e inclusión de todas las etnias dentro de los procesos de selección y contratación de personal.</t>
  </si>
  <si>
    <t>Se realizan acciones para impulsar e institucionalizar políticas públicas generacionales, puesto que se realizan procesos de selección sin priorizar la edad de las personas, fomentando la no discriminación.</t>
  </si>
  <si>
    <t>Se realizan  acciones para impulsar e institucionalizar políticas públicas de discapacidades, puesto que se cumple con la normativa respecto al porcentaje de vinculación de personal con discapacidad del 4%.</t>
  </si>
  <si>
    <t>Se realizan acciones para impulsar e institucionalizar políticas públicas de género, mediante el proceso de selección de personal puesto que se consideran todos los géneros para ocupar los puestos de la Institución.</t>
  </si>
  <si>
    <t>Se realizan acciones para impulsar e institucionalizar políticas públicas de movilidad humana, puesto que se cuenta con servidores migrantes.</t>
  </si>
  <si>
    <t>Eliminar la discriminación, considerandoa la diversidad como una ventaja de
competitividad, constituyendose en unaoportunidad para aquellos profesionalesy recién graduados, creando así una
cultura institucional a nivel Estado.</t>
  </si>
  <si>
    <t>Aprovechar la experiencia y
consecución de los objetivos
stitucionales, así como la inclusión y
sentido de satisfacción a los logros
obtenidos en el transcurso de su
carrera en el servicio público.</t>
  </si>
  <si>
    <t xml:space="preserve">Dar oportunidades a las y los
ciudadanos en condiciones de
ulnerabilidad y cumplir con el ordenConstitucional en lo referente a la
igualdad de  oportunidades, no
discriminación  e inclusión.        </t>
  </si>
  <si>
    <t>Se propende así a la equidad de
género, remuneraciones homologadas
or Acuerdos Ministeriales hasta el año
2012, elementos que contribuyen a
mejorar el desarrollo económico y
bienestar en las sociedades.</t>
  </si>
  <si>
    <t>Aplicar nuevos conocimientos y apoyo a
la política pública humanitaria del
Estado, en torno a la situación de riesgo
que atraviesan diversos países del
mundo en especial de el flujo migratorio
existente en latinoamérica.</t>
  </si>
  <si>
    <t>Se procedió con la designación del equipo responsable para el proceso de Rendición de Cuentas.</t>
  </si>
  <si>
    <t>El equipo de rendición de cuentas preparó la propuesta del proceso de rendición de cuentas.</t>
  </si>
  <si>
    <t>El equipo de rendición de cuentas ha realizado el levantamiento de información el mismo  que ha sido validado por los responsables de cada unidad. Se realizaron evaluaciones de la gestión de las unidades  que sirvieron para obtener el informe preliminar de rendición de cuentas.</t>
  </si>
  <si>
    <t xml:space="preserve">Los Analistas de Seguimiento y Evaluación han recopilado la información respectiva para llenar el formulario. </t>
  </si>
  <si>
    <t xml:space="preserve">Se procedió con la elaboración del Informe de Rendición de Cuentas. </t>
  </si>
  <si>
    <t>Luego de la aprobación del informe por la máxima autoridad, se realizó la respectiva socialización en la intranet de la institución.</t>
  </si>
  <si>
    <t>Dirección de comunicación social coloca informe de rendición de cuentas en página institucional</t>
  </si>
  <si>
    <t>Dirección de comunicación social inicia planificación de evento</t>
  </si>
  <si>
    <t xml:space="preserve">Ministerio de Producción, Comercio Exterior, Inversiones y Pesca, se realiza la convocatoria pública a todos los representantes y actores que conforman el sector exportador, productivo y de inversiones, entes de control, comunidad en general para el acto de Rendición de Cuentas, correspondiente al periodo 2020. </t>
  </si>
  <si>
    <t xml:space="preserve">El evento de rendición de cuentas 2022 se realizó el 26 de abril de 2023 en la ciudad de Quito </t>
  </si>
  <si>
    <t>Se incorporó aportes ciudadanos recibidos durante el evento y por medio del procedimiento de sistematización de aportes ciudadanos vigente</t>
  </si>
  <si>
    <t>Analista de DPS ingresa información de RC 2020 en sisitema CPCCS</t>
  </si>
  <si>
    <t>https://www.produccion.gob.ec/rendicion-de-cuentas-2023/</t>
  </si>
  <si>
    <t>https://www.produccion.gob.ec/ecuador-firma-compromiso-del-segundo-plan-de-accion-de-gobierno-abierto-relacionado-con-el-estandar-fiti/</t>
  </si>
  <si>
    <t>https://www.produccion.gob.ec/mesa-productiva-por-la-seguridad-articulo-para-combatir-la-delincuencia-que-afecta-al-sector-productivo/</t>
  </si>
  <si>
    <t>NO</t>
  </si>
  <si>
    <t>No Aplica</t>
  </si>
  <si>
    <t>Incrementar la transparencia en el sector pesquero nacional,</t>
  </si>
  <si>
    <t>El Ministerio de Producción, Comercio Exterior, Inversiones y Pesca (MPCEIP), y Conservation International suscribieron en Guayaquil el acta de compromiso denominado “Implementación de la Iniciativa de Transparencia Pesquera en Ecuador (FiTI)», como parte del “Segundo Plan de Acción de Gobierno Abierto del Ecuador”.</t>
  </si>
  <si>
    <t>fortalecer la cadena de valor de la pesca artesanal</t>
  </si>
  <si>
    <t>El Ministerio de Producción, Comercio Exterior, Inversiones y Pesca, a través de la Subsecretaría de Recursos Pesqueros, suscribió un convenio de cooperación interinstitucional con la Prefectura de Santa Elena, siguiendo su política pública de fortalecer la cadena de valor de la pesca artesanal, tanto en el perfil costero como en aguas continentales.</t>
  </si>
  <si>
    <t>https://www.produccion.gob.ec/mpceip-firma-acuerdo-para-fortalecer-la-cadena-de-valor-de-la-pesca-artesanal/</t>
  </si>
  <si>
    <t>https://www.produccion.gob.ec/transparencia/</t>
  </si>
  <si>
    <t>https://www.produccion.gob.ec/wp-content/uploads/downloads/2023/02/PLAN-ESTRATEGICO-INSTITUCIONAL.pdf</t>
  </si>
  <si>
    <t>https://www.produccion.gob.ec/wp-content/uploads/downloads/2023/08/POI-23-01-2023.pdf</t>
  </si>
  <si>
    <t>21. Incrementar la inserción estratégica económica y comercial del país en el mundo.</t>
  </si>
  <si>
    <t>22. Incrementar la productividad y competitividad del sector acuícola y pesquero.</t>
  </si>
  <si>
    <t>23. Incrementar la inversión nacional y extranjera, incentivando un atractivo clima de negocios, transferencia tecnológica e innovación.</t>
  </si>
  <si>
    <t>24. Incrementar la productividad, los servicios relacionados, la calidad, el encadenamiento, la asociatividad, la articulación público-privada, el desarrollo de polos productivos y la territorialización de la política productiva, en la industria.</t>
  </si>
  <si>
    <t>25. Incrementar el grado de apertura comercial, la promoción y diversificación productiva-exportadora no petrolera.</t>
  </si>
  <si>
    <t>E1.O2.P1.I1.Exportaciones alta, media, baja intensidad tecnológica per cápita</t>
  </si>
  <si>
    <t>Monto de exportaciones del sector acuícola y pesquero</t>
  </si>
  <si>
    <t>E1.O2.P2.2.I2.2.4. Flujo de Inversión Extranjera Directa (IED)</t>
  </si>
  <si>
    <t>E1.O2.P1.I2.Participación de las Exportaciones no tradicionales</t>
  </si>
  <si>
    <t>Número de iniciativas de clústeres impulsadas en el país que cuentan con un plan de acción consensuado</t>
  </si>
  <si>
    <t>Se busca profundizar la integración y complementariedad económica y comercial para el crecimiento y sostenibilidad económica del país</t>
  </si>
  <si>
    <t>Se enfoca en la innovación, la investigación, la calidad y la inocuidad para fomentar la sostenibilidad y sustentabilidad del sector acuícola y pesquero.</t>
  </si>
  <si>
    <t>Se busca fomentar el desarrollo del sector productivo y la oferta exportable para obtener un mayor ingreso de divisas y fortalecer la dolarización.</t>
  </si>
  <si>
    <t>Impulsar el crecimiento y sostenibilidad económica del país.</t>
  </si>
  <si>
    <t>Mejorar las condiciones de acceso a mercados internacionales, potenciar la incorporación de valor agregado, posicionar bienes y servicios en el exterior y mejorar la balanza comercial no petrolera.</t>
  </si>
  <si>
    <t>Para estimar las proyecciones al año 2025 se utilizó la serie histórica de tiempo con datos mensuales de las
exportaciones alta, media, baja intensidad tecnológica que publica el Banco Central del Ecuador desde el año 2015
a 2020 y para la proyección de la población se utilizaron los datos del INEC.</t>
  </si>
  <si>
    <t xml:space="preserve">## Resumen ejecutivo de las exportaciones ecuatorianas de alta, media y baja tecnología (segundo semestre de 2023)
**Exportaciones totales:** Disminución en el segundo semestre de 2023 en comparación con el mismo período del 2022. El valor total bajó de USD 546 millones a USD 495 millones.
**Alta tecnología:** Disminución en el segundo semestre de 2023. Vehículos y sus partes y otras manufacturas de metal fueron los que menos decrecieron.
**Media tecnología:** Disminución en el segundo semestre de 2023. Bebidas, Artículos Electrodomésticos y Farmacéuticos fueron los que más decrecieron.
**Baja tecnología:** Disminución en el segundo semestre de 2023. Manufacturas de papel y cartón, Otras mercancías y Prendas de vestir fueron los que más decrecieron.
**Tendencia general:** Todos los productos de alta, media y baja tecnología experimentaron una curva de descenso en sus exportaciones durante el segundo semestre de 2023 en comparación con el mismo período del 2022.
</t>
  </si>
  <si>
    <t>Se considera la información estadística mensual registrada en el Banco Central del Ecuador (BCE)
referente a la sección 3. Estadísticas del Sector Externo, 3.1 Comercio Exterior, donde de los
registros 3.1.1 Exportaciones FOB por producto principal y 3.1.3 Exportaciones FOB no
tradicionales, mismos que se extraen los valores y se realiza la sumatoria del monto en miles de
dólares de los productos primarios (IEM-311-e) camarón, atún y pescado, más los productos
industrializados no tradicionales (IEM-313-e) Harina de Pescado, Enlatados de Pescado y Otros
Elaborados del Mar</t>
  </si>
  <si>
    <t>El año 2023 ha estado marcado por dos factores que inciden en un bajo desempeño económico de Ecuador:
la inseguridad que afronta el país afecta la actividad económica de pequeños negocios y la atracción de
Inversión Extranjera Directa (IED), la misma que hasta el tercer trimestre del presente año registró bajos
niveles de recepción con un flujo acumulado de USD 361,6 millones de dólares, despuntando a diciembre 31
de 2023 con un flujo aproximado de USD 1.304 millones de dólares.</t>
  </si>
  <si>
    <t>Incorporar el uso de variables cuantitativas y cualitativas con la finalidad de valorar a cada uno de los clústeres por enfoques diferentes, que como resultado
permitió la priorización de 10 iniciativas clúster, tal como se detalla a continuación: forestal, cáñamo industrial y medicinal, textil y moda, logístico, superfoods, plásticos, lácteos, industrias creativas, oleaginosas y tecnológico.</t>
  </si>
  <si>
    <t>Durante el año 2023, se impulsó el lanzamiento de iniciativas clúster, respaldadas con asignaciones de recursos no reembolsables, para fortalecer sectores clave como forestal, plástico, logístico, tecnológico y superalimentos. Esta medida busca potenciar tanto las iniciativas clúster como las cadenas productivas que representan, mediante la ejecución de proyectos alineados con líneas estratégicas prioritarias para cada clúster, en el marco de la Agenda de Competitividad "Ecuador Compite" promovida por el MPCEIP.</t>
  </si>
  <si>
    <t>La participación de las Exportaciones No Tradicionales en las Exportaciones No Petroleras totales al IV trimestre 2023 fue del 48.08%, productos como: oro, enlatados de pescado, concentrados de plomo y cobre, flores naturales, entre otros contribuyeron positivamente al crecimiento de este indicador.</t>
  </si>
  <si>
    <t>El indicador mide la relación entre Exportaciones No Tradicionales con respecto a las exportaciones No petroleras, expresado como porcentaje. A mayor peso con respecto a las exportaciones No petroleras totales, se entiende que Ecuador ha incrementado sus exportaciones no tradicionales, lo cual significa mayor empleo, ingreso de divisas para el país, encadenamientos productivos, entre otros efectos macroeconómicos positivos.</t>
  </si>
  <si>
    <t>Mide el saldo total de la inversión que es de propiedad o que se encuentra controlada por personas naturales o jurídicas extranjeras domiciliadas en el extranjero, o
que implique capital que no se hubiere generado en el Ecuador.</t>
  </si>
  <si>
    <t>https://www.produccion.gob.ec/wp-content/uploads/downloads/2024/02/Cedula-Presupuestaria-2023.pdf</t>
  </si>
  <si>
    <t>Programa Presupuestario</t>
  </si>
  <si>
    <t>1 - ADMINISTRACION CENTRAL</t>
  </si>
  <si>
    <t>55 - FOMENTO PROMOCION ATRACCION MANTENIMIENTO FACILITACION Y EVALUACION DE INVERSIONES</t>
  </si>
  <si>
    <t>60 - PRODUCTIVIDAD INDUSTRIAL</t>
  </si>
  <si>
    <t>78 - FOMENTO DE LA INSERCION ESTRATEGICA ECONOMICA Y COMERCIAL</t>
  </si>
  <si>
    <t>89 - PROMOCION E INCREMENTO DE EXPORTACIONES NO PETROLERAS</t>
  </si>
  <si>
    <t>90 - FOMENTO A LA PRODUCCION Y DESARROLLO DE MIPYMES ARTESANIAS E INDUSTRIAS</t>
  </si>
  <si>
    <t>91 - FOMENTO Y DESARROLLO DE PRODUCCION DE RECURSOS PESQUEROS Y ACUICOLAS CALIDAD E INOCUIDAD Y RIESGOS SECTORIALES</t>
  </si>
  <si>
    <t>Subasta Inversa Electrónica</t>
  </si>
  <si>
    <t>Régimen Especial</t>
  </si>
  <si>
    <t>Catálogo Electrónico</t>
  </si>
  <si>
    <t>Cotización</t>
  </si>
  <si>
    <t>Licitación</t>
  </si>
  <si>
    <t>Menor Cuantía</t>
  </si>
  <si>
    <t>Ferias Inclusivas</t>
  </si>
  <si>
    <t>Otras: (Procedimiento Especial)</t>
  </si>
  <si>
    <t>-</t>
  </si>
  <si>
    <t>Ínfima Cuantía</t>
  </si>
  <si>
    <t>https://shorturl.at/cmVW2</t>
  </si>
  <si>
    <t>DONACIÓN</t>
  </si>
  <si>
    <t>Transferencia gratuita Consejo de la Judicatura Inventario de consumo</t>
  </si>
  <si>
    <t>Transferencia gratuita Ministerio de Agricultura y GanaderíaInventario de consumo</t>
  </si>
  <si>
    <t>Transferencia gratuita Comité Olímpico Ecuatoriano inventario de consumo</t>
  </si>
  <si>
    <t>Transferencia gratuita GAD Mocache</t>
  </si>
  <si>
    <t>Transferencia gratuita GAD Montalvo</t>
  </si>
  <si>
    <t>Transferencia gratuita OCE de Bolivia</t>
  </si>
  <si>
    <t>Transferencia gratuita GAD Vinces</t>
  </si>
  <si>
    <t>Transferencia gratuita OCE de Paises Bajos</t>
  </si>
  <si>
    <t>Transferencia gratuita OCE de Moscú</t>
  </si>
  <si>
    <t>Transferencia gratuita OCE de Ankara</t>
  </si>
  <si>
    <t>Transferencia gratuita OCE de Caracas</t>
  </si>
  <si>
    <t>Transferencia gratuita OCE de Milán</t>
  </si>
  <si>
    <t>Transferencia gratuita GAD CARLOS JULIO AROSEMENA</t>
  </si>
  <si>
    <t>Transferencia gratuita GAD MUNICIPAL GUALACEO </t>
  </si>
  <si>
    <t>Transferencia gratuita GAD MUNICIPAL NABON</t>
  </si>
  <si>
    <t>Transferencia gratuita UNIVERSIDAD DE CUENCA</t>
  </si>
  <si>
    <t>Transferencia gratuita GAD GUALAQUIZA</t>
  </si>
  <si>
    <t>Transferencia gratuita GAD MUNICIPAL PIÑAS</t>
  </si>
  <si>
    <t>Transferencia gratuita GAD CENTINELA DEL CONDOR</t>
  </si>
  <si>
    <t>Transferencia gratuita GAD PROVINCIAL EL ORO</t>
  </si>
  <si>
    <t>Transferencia gratuita GAD SANTA ISABEL</t>
  </si>
  <si>
    <t>Transferencia gratuita GAD DE ARCHIDONA</t>
  </si>
  <si>
    <t>Transferencia gratuita GAD CAÑAR</t>
  </si>
  <si>
    <t>Transferencia gratuita GAD. MUNICIPAL DE SUCUA</t>
  </si>
  <si>
    <t>Transferencia gratuita GAD. MUNICIPAL DE TENA</t>
  </si>
  <si>
    <t>Transferencia gratuita UNIVERSIDAD ESTATAL DE BOLIVAR</t>
  </si>
  <si>
    <t>Transferencia gratuita GAD. MUNICIPAL DE GUARANDA</t>
  </si>
  <si>
    <t xml:space="preserve">Transferencia gratuita UNIVERSIDAD ESTATAL DE STA. ELENA </t>
  </si>
  <si>
    <t>Transferencia gratuita GAD. MUNICIPAL DE SIGSIG</t>
  </si>
  <si>
    <t>Transferencia gratuita GAD. MUNICIPAL DE PASAJE</t>
  </si>
  <si>
    <t>Transferencia gratuita GAD. MUNICIPAL DE ECHEANDIA</t>
  </si>
  <si>
    <t>Transferencia gratuita DISTRITO SANTA ROSA</t>
  </si>
  <si>
    <t>Transferencia gratuita vehículo Superintendencia de Control del Poder de Mercado</t>
  </si>
  <si>
    <t>Transferencia gratuita UNIVERSIDAD ESTATAL PENINSULA DE SANTA ELENA 15_002</t>
  </si>
  <si>
    <t>Transferencia gratuita UNIVERSIDAD LAICA ELOY ALFARO</t>
  </si>
  <si>
    <t>Transferencia gratuita inmobiliar</t>
  </si>
  <si>
    <t>Transferencia gratuita Junta Parroquial Provincial de El Oro</t>
  </si>
  <si>
    <t>Transferencia gratuita Fundación Kairós</t>
  </si>
  <si>
    <t>Transferencia gratuita OCE Miami</t>
  </si>
  <si>
    <t>Transferencia gratuita Secretaría de Educación Intercultural Bilingüe y la Etnoeducación - SEIBE</t>
  </si>
  <si>
    <t>Transferencia gratuita OCE de Santiago</t>
  </si>
  <si>
    <t>Transferencia gratuita de GAD Echeandia-Vehículos</t>
  </si>
  <si>
    <t>Transferencia gratuita Universidad Estatal De Bolivar</t>
  </si>
  <si>
    <t>Transferencia gratuita Universidad Técnica del Norte</t>
  </si>
  <si>
    <t>Transferencia gratuita GAD HUAMBOYA ( VEHICULO)</t>
  </si>
  <si>
    <t>https://MCE-GYE.quickconnect.to/d/s/xN4MdB5L8PYtb0jqR0GJjkkS04Ir8KQC/kbtAALa16lhaqDdmxlAHNo3Kvst7mdUr-BbqA-ipvJws</t>
  </si>
  <si>
    <t>DNA4-0042-2023</t>
  </si>
  <si>
    <t>12 Recomendaciones EN PROCESO: 50%</t>
  </si>
  <si>
    <t>La CGAF a través de la DA/DF, y la CGPGE  a través de la DCTIS, se encuentran en proceso de gestión de cumplimiento de las actividades planificadas de las hojas de ruta, ya que este informe se refiere a la constatación de bienes del año 2023 y 2024.</t>
  </si>
  <si>
    <t>El MPCEIP no carga los medios de verificación en la web de la Institución, en cumplimiento al ACUERDO No. 010-CG-2022 emitido por la CGE, esta Cartera de Estado a través de la CGPGE, procederá a cargar los informes finales con los medios de verificación en el sistema de seguimiento a recomendaciones de la CGE, una vez que se cumpla con las recomendaciones.</t>
  </si>
  <si>
    <t>DNA4-0058-2023</t>
  </si>
  <si>
    <t>2 Recomendaciones EN PROCESO: 50% y CUMPLIDO PARCIAL 90%</t>
  </si>
  <si>
    <t>Rec Nro. 1 (EN PROCESO): Falta entrega de informe  el VCE, VAP y VPEI
Rec. Nro. 2 (CUMPLIDO PARCIAL): Se espera entrega de informe trimestral desde la DFE a la CGPGE.</t>
  </si>
  <si>
    <t xml:space="preserve">DNA4-0061-2023 </t>
  </si>
  <si>
    <t>7 Recomendaciones CUMPLIDO: 100%, CUMPLIDO PARCIAL: 90% y NO CUMPLIDO: 0%</t>
  </si>
  <si>
    <t xml:space="preserve">Rec Nro. 4 (CUMPLIDO)
Rec. Nro. 5 (CUMPLIDO PARCIAL): Se espera informe trimestral desde la DCA para la SAC.
Rec. Nro. 1, 2, 3, 6 y 7 (NO CUMPLIDO): Se espera entrega de  informes finales por parte de las unidades responsables.
</t>
  </si>
  <si>
    <t>DNA4-0076-2023</t>
  </si>
  <si>
    <t>3 Recomendaciones NO CUMPLIDAS</t>
  </si>
  <si>
    <t>Las unidades responsables, se encuentran en proceso de entrega de informes técnicos u hojas de ruta, ya que con Oficio Nro. 0130-DNA4-2023, de 30 de enero de 2024, la CGE notificó al MPCEIP la aprobación del informe de Examen Especial.</t>
  </si>
  <si>
    <t>Principales productos: Camarón, atún y pescado.
Destinos: Estados Unidos, Unión Europea y China.
Crecimiento: El camarón lideró el crecimiento, seguido por el atún y el pescado.
Oportunidades: Expandir mercados, diversificar productos e invertir en valor agregado.
Desafíos: Logística, competitividad y sostenibilidad.</t>
  </si>
  <si>
    <t>Zonal</t>
  </si>
  <si>
    <t>Napo, Orellana, Pichicha (excepto DMQ)</t>
  </si>
  <si>
    <t>Tungurahua, Cotopaxi, Chimborazo, Pastaza</t>
  </si>
  <si>
    <t>Azuay, Cañar y Morona Santiago</t>
  </si>
  <si>
    <t>Distrito Metropolitano de Quito</t>
  </si>
  <si>
    <t>Manabí y Santo Domingo de los Tsáchilas</t>
  </si>
  <si>
    <t>Bolívar, Los Ríos, Santa Elena, Galápagos</t>
  </si>
  <si>
    <t>El Oro - Loja - Zamora Chinchipe</t>
  </si>
  <si>
    <t>Suma de N. USUARIOS</t>
  </si>
  <si>
    <t>Suma de MASCULINO</t>
  </si>
  <si>
    <t>Suma de GLBTI</t>
  </si>
  <si>
    <t>Suma de FEMENINO</t>
  </si>
  <si>
    <t>Suma de MESTIZO</t>
  </si>
  <si>
    <t>Suma de MONTUBIO</t>
  </si>
  <si>
    <t>Suma de CHOLO</t>
  </si>
  <si>
    <t>Suma de INDIGENA</t>
  </si>
  <si>
    <t>Suma de AFROECUATORIANO</t>
  </si>
  <si>
    <t>https://drive.google.com/file/d/1hUXbDXBxkh4f0Lj3KZEOSSrylfiisKDQ/view?usp=sharing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</si>
</sst>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quot;$&quot;#,##0.00"/>
  </numFmts>
  <fonts count="37">
    <font>
      <sz val="11"/>
      <color theme="1"/>
      <name val="Calibri"/>
      <charset val="134"/>
      <scheme val="minor"/>
    </font>
    <font>
      <sz val="11"/>
      <color theme="1"/>
      <name val="Calibri"/>
      <family val="2"/>
      <scheme val="minor"/>
    </font>
    <font>
      <sz val="11"/>
      <color theme="1"/>
      <name val="Arial"/>
      <charset val="134"/>
    </font>
    <font>
      <b/>
      <sz val="11"/>
      <color theme="1"/>
      <name val="Arial"/>
      <charset val="134"/>
    </font>
    <font>
      <sz val="9"/>
      <color rgb="FF000000"/>
      <name val="Arial"/>
      <charset val="134"/>
    </font>
    <font>
      <b/>
      <sz val="10"/>
      <color rgb="FFFFFFFF"/>
      <name val="Arial"/>
      <charset val="134"/>
    </font>
    <font>
      <sz val="7"/>
      <color rgb="FF000000"/>
      <name val="Arial"/>
      <charset val="134"/>
    </font>
    <font>
      <sz val="7"/>
      <color rgb="FF808080"/>
      <name val="Arial"/>
      <charset val="134"/>
    </font>
    <font>
      <sz val="8"/>
      <color theme="1"/>
      <name val="Arial"/>
      <charset val="134"/>
    </font>
    <font>
      <b/>
      <sz val="8"/>
      <color theme="1"/>
      <name val="Arial"/>
      <charset val="134"/>
    </font>
    <font>
      <sz val="8"/>
      <color rgb="FFFFFFFF"/>
      <name val="Arial"/>
      <charset val="134"/>
    </font>
    <font>
      <sz val="7"/>
      <color rgb="FFFFFFFF"/>
      <name val="Arial"/>
      <charset val="134"/>
    </font>
    <font>
      <sz val="5"/>
      <color rgb="FF808080"/>
      <name val="Arial"/>
      <charset val="134"/>
    </font>
    <font>
      <sz val="5"/>
      <color rgb="FFFFFFFF"/>
      <name val="Arial"/>
      <charset val="134"/>
    </font>
    <font>
      <sz val="6"/>
      <color rgb="FF000000"/>
      <name val="Arial"/>
      <charset val="134"/>
    </font>
    <font>
      <sz val="6"/>
      <color rgb="FFFFFFFF"/>
      <name val="Arial"/>
      <charset val="134"/>
    </font>
    <font>
      <sz val="5"/>
      <color rgb="FF000000"/>
      <name val="Arial"/>
      <charset val="134"/>
    </font>
    <font>
      <sz val="6"/>
      <color rgb="FF808080"/>
      <name val="Arial"/>
      <charset val="134"/>
    </font>
    <font>
      <sz val="6.5"/>
      <color rgb="FF000000"/>
      <name val="Arial"/>
      <charset val="134"/>
    </font>
    <font>
      <sz val="11"/>
      <color rgb="FFFF0000"/>
      <name val="Arial"/>
      <charset val="134"/>
    </font>
    <font>
      <sz val="7"/>
      <color rgb="FFFFFFFF"/>
      <name val="Arial"/>
      <family val="2"/>
    </font>
    <font>
      <sz val="8"/>
      <color rgb="FF808080"/>
      <name val="Arial"/>
      <family val="2"/>
    </font>
    <font>
      <sz val="6"/>
      <color rgb="FF000000"/>
      <name val="Arial"/>
      <family val="2"/>
    </font>
    <font>
      <sz val="6"/>
      <color theme="1"/>
      <name val="Arial"/>
      <family val="2"/>
    </font>
    <font>
      <sz val="11"/>
      <color theme="1"/>
      <name val="Calibri"/>
      <charset val="134"/>
      <scheme val="minor"/>
    </font>
    <font>
      <u/>
      <sz val="11"/>
      <color theme="10"/>
      <name val="Calibri"/>
      <charset val="134"/>
      <scheme val="minor"/>
    </font>
    <font>
      <sz val="8"/>
      <color theme="1"/>
      <name val="Arial"/>
      <family val="2"/>
    </font>
    <font>
      <sz val="9"/>
      <color theme="1"/>
      <name val="Arial"/>
      <family val="2"/>
    </font>
    <font>
      <sz val="7"/>
      <color theme="1"/>
      <name val="Arial"/>
      <family val="2"/>
    </font>
    <font>
      <sz val="5"/>
      <color rgb="FF808080"/>
      <name val="Arial"/>
      <family val="2"/>
    </font>
    <font>
      <sz val="7"/>
      <color rgb="FF808080"/>
      <name val="Arial"/>
      <family val="2"/>
    </font>
    <font>
      <u/>
      <sz val="8"/>
      <color theme="10"/>
      <name val="Calibri"/>
      <family val="2"/>
      <scheme val="minor"/>
    </font>
    <font>
      <sz val="9"/>
      <color rgb="FF808080"/>
      <name val="Arial"/>
      <family val="2"/>
    </font>
    <font>
      <sz val="10"/>
      <color theme="1"/>
      <name val="Calibri"/>
      <family val="2"/>
      <scheme val="minor"/>
    </font>
    <font>
      <sz val="7"/>
      <name val="Arial"/>
      <family val="2"/>
    </font>
    <font>
      <sz val="5"/>
      <name val="Arial"/>
      <family val="2"/>
    </font>
    <font>
      <sz val="6"/>
      <name val="Arial"/>
      <family val="2"/>
    </font>
  </fonts>
  <fills count="5">
    <fill>
      <patternFill patternType="none"/>
    </fill>
    <fill>
      <patternFill patternType="gray125"/>
    </fill>
    <fill>
      <patternFill patternType="solid">
        <fgColor rgb="FF5B9BD5"/>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5">
    <xf numFmtId="0" fontId="0" fillId="0" borderId="0"/>
    <xf numFmtId="43"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1" fillId="0" borderId="0"/>
  </cellStyleXfs>
  <cellXfs count="148">
    <xf numFmtId="0" fontId="0" fillId="0" borderId="0" xfId="0"/>
    <xf numFmtId="0" fontId="2" fillId="0" borderId="0" xfId="0" applyFont="1"/>
    <xf numFmtId="0" fontId="4" fillId="0" borderId="0" xfId="0" applyFont="1" applyAlignment="1">
      <alignment vertical="center"/>
    </xf>
    <xf numFmtId="0" fontId="6" fillId="0" borderId="2" xfId="0" applyFont="1" applyBorder="1" applyAlignment="1">
      <alignment vertical="center" wrapText="1"/>
    </xf>
    <xf numFmtId="0" fontId="8" fillId="0" borderId="0" xfId="0" applyFont="1" applyAlignment="1">
      <alignment horizontal="left" vertical="center" indent="1"/>
    </xf>
    <xf numFmtId="0" fontId="9" fillId="0" borderId="0" xfId="0" applyFont="1" applyAlignment="1">
      <alignment horizontal="left" vertical="center" indent="1"/>
    </xf>
    <xf numFmtId="0" fontId="10" fillId="2" borderId="2"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2" fillId="0" borderId="2" xfId="0" applyFont="1" applyBorder="1" applyAlignment="1">
      <alignment horizontal="right" vertical="center" wrapText="1"/>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14"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xf>
    <xf numFmtId="0" fontId="15" fillId="2" borderId="2" xfId="0" applyFont="1" applyFill="1" applyBorder="1" applyAlignment="1">
      <alignment vertical="center" wrapText="1"/>
    </xf>
    <xf numFmtId="0" fontId="11" fillId="2" borderId="2" xfId="0" applyFont="1" applyFill="1" applyBorder="1" applyAlignment="1">
      <alignment vertical="center" wrapText="1"/>
    </xf>
    <xf numFmtId="0" fontId="16" fillId="0" borderId="2" xfId="0" applyFont="1" applyBorder="1" applyAlignment="1">
      <alignment horizontal="center" vertical="center" wrapText="1"/>
    </xf>
    <xf numFmtId="0" fontId="14" fillId="0" borderId="0" xfId="0" applyFont="1" applyAlignment="1">
      <alignment vertical="center"/>
    </xf>
    <xf numFmtId="0" fontId="12" fillId="0" borderId="0" xfId="0" applyFont="1" applyBorder="1" applyAlignment="1">
      <alignment horizontal="center" vertical="center" wrapText="1"/>
    </xf>
    <xf numFmtId="0" fontId="2" fillId="0" borderId="0" xfId="0" applyFont="1" applyBorder="1"/>
    <xf numFmtId="0" fontId="14" fillId="0" borderId="0" xfId="0" applyFont="1" applyAlignment="1">
      <alignment horizontal="left" vertical="center" wrapText="1"/>
    </xf>
    <xf numFmtId="0" fontId="2" fillId="0" borderId="0" xfId="0" applyFont="1" applyAlignment="1">
      <alignment horizontal="center"/>
    </xf>
    <xf numFmtId="0" fontId="14" fillId="0" borderId="0" xfId="0" applyFont="1" applyAlignment="1">
      <alignment horizontal="left" vertical="center" indent="1"/>
    </xf>
    <xf numFmtId="0" fontId="18" fillId="0" borderId="0" xfId="0" applyFont="1" applyAlignment="1">
      <alignment vertical="center"/>
    </xf>
    <xf numFmtId="0" fontId="15" fillId="4" borderId="0"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9" fillId="0" borderId="0" xfId="0" applyFont="1"/>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21" fillId="3"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30" fillId="0" borderId="2" xfId="0" applyFont="1" applyBorder="1" applyAlignment="1">
      <alignment horizontal="center" vertical="center" wrapText="1"/>
    </xf>
    <xf numFmtId="9" fontId="28" fillId="0" borderId="2" xfId="2" applyFont="1" applyBorder="1" applyAlignment="1">
      <alignment horizontal="center" vertical="center" wrapText="1"/>
    </xf>
    <xf numFmtId="0" fontId="2" fillId="0" borderId="0" xfId="0" applyFont="1" applyAlignment="1">
      <alignment wrapText="1"/>
    </xf>
    <xf numFmtId="0" fontId="30" fillId="0" borderId="2" xfId="0" applyFont="1" applyBorder="1" applyAlignment="1">
      <alignment vertical="center" wrapText="1"/>
    </xf>
    <xf numFmtId="0" fontId="30" fillId="0" borderId="2" xfId="0" applyFont="1" applyBorder="1" applyAlignment="1">
      <alignment horizontal="right" vertical="center" wrapText="1"/>
    </xf>
    <xf numFmtId="9" fontId="30" fillId="0" borderId="2" xfId="2" applyFont="1" applyBorder="1" applyAlignment="1">
      <alignment vertical="center" wrapText="1"/>
    </xf>
    <xf numFmtId="164" fontId="28" fillId="0" borderId="2" xfId="0" applyNumberFormat="1" applyFont="1" applyBorder="1" applyAlignment="1">
      <alignment horizontal="center" vertical="center"/>
    </xf>
    <xf numFmtId="10" fontId="27" fillId="0" borderId="2" xfId="2" applyNumberFormat="1" applyFont="1" applyBorder="1" applyAlignment="1">
      <alignment horizontal="center" vertical="center"/>
    </xf>
    <xf numFmtId="0" fontId="28" fillId="0" borderId="2" xfId="0" applyFont="1" applyFill="1" applyBorder="1" applyAlignment="1">
      <alignment horizontal="center" vertical="center" wrapText="1"/>
    </xf>
    <xf numFmtId="164" fontId="28" fillId="0" borderId="2"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164" fontId="33" fillId="0" borderId="2" xfId="1" applyNumberFormat="1" applyFont="1" applyFill="1" applyBorder="1" applyAlignment="1">
      <alignment horizontal="center" vertical="center" wrapText="1"/>
    </xf>
    <xf numFmtId="164" fontId="0" fillId="0" borderId="0" xfId="1" applyNumberFormat="1" applyFont="1" applyFill="1" applyAlignment="1">
      <alignment horizontal="center" vertical="center" wrapText="1"/>
    </xf>
    <xf numFmtId="0" fontId="28" fillId="0" borderId="2" xfId="0" applyFont="1" applyBorder="1" applyAlignment="1">
      <alignment vertical="center" wrapText="1"/>
    </xf>
    <xf numFmtId="0" fontId="34" fillId="0" borderId="2" xfId="0" applyFont="1" applyBorder="1" applyAlignment="1">
      <alignment vertical="center" wrapText="1"/>
    </xf>
    <xf numFmtId="0" fontId="30" fillId="0" borderId="0" xfId="0" applyFont="1" applyBorder="1" applyAlignment="1">
      <alignment horizontal="center" vertical="center" wrapText="1"/>
    </xf>
    <xf numFmtId="0" fontId="28" fillId="0" borderId="0" xfId="0"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25" fillId="0" borderId="0" xfId="3" applyBorder="1" applyAlignment="1">
      <alignment horizontal="center"/>
    </xf>
    <xf numFmtId="0" fontId="2" fillId="0" borderId="0" xfId="0" applyFont="1" applyFill="1"/>
    <xf numFmtId="0" fontId="25" fillId="0" borderId="6" xfId="3" applyFill="1" applyBorder="1" applyAlignment="1">
      <alignment horizontal="center" vertical="center" wrapText="1"/>
    </xf>
    <xf numFmtId="0" fontId="25" fillId="0" borderId="7" xfId="3" applyFill="1" applyBorder="1" applyAlignment="1">
      <alignment horizontal="center" vertical="center" wrapText="1"/>
    </xf>
    <xf numFmtId="0" fontId="25" fillId="0" borderId="8" xfId="3" applyFill="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6" xfId="0" applyFont="1" applyBorder="1" applyAlignment="1">
      <alignment vertical="center" wrapText="1"/>
    </xf>
    <xf numFmtId="0" fontId="30"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5" fillId="4" borderId="0"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xf>
    <xf numFmtId="0" fontId="25" fillId="0" borderId="8" xfId="3" applyBorder="1" applyAlignment="1">
      <alignment horizontal="center"/>
    </xf>
    <xf numFmtId="0" fontId="2" fillId="0" borderId="2" xfId="0" applyFont="1" applyBorder="1" applyAlignment="1">
      <alignment horizontal="center"/>
    </xf>
    <xf numFmtId="0" fontId="11"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31" fillId="0" borderId="2" xfId="3" applyFont="1" applyBorder="1" applyAlignment="1">
      <alignment horizontal="center" vertical="center" wrapText="1"/>
    </xf>
    <xf numFmtId="0" fontId="26" fillId="0" borderId="2" xfId="0" applyFont="1" applyBorder="1" applyAlignment="1">
      <alignment horizontal="center" vertical="center" wrapText="1"/>
    </xf>
    <xf numFmtId="164" fontId="32" fillId="0" borderId="2" xfId="1" applyNumberFormat="1" applyFont="1" applyBorder="1" applyAlignment="1">
      <alignment horizontal="center" vertical="center" wrapText="1"/>
    </xf>
    <xf numFmtId="0" fontId="14" fillId="0" borderId="2" xfId="0" applyFont="1" applyBorder="1" applyAlignment="1">
      <alignment horizontal="left" vertical="center" wrapText="1"/>
    </xf>
    <xf numFmtId="0" fontId="25" fillId="0" borderId="2" xfId="3" applyBorder="1" applyAlignment="1">
      <alignment horizontal="center" vertical="center" wrapText="1"/>
    </xf>
    <xf numFmtId="0" fontId="2" fillId="0" borderId="2" xfId="0" applyFont="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4" fillId="0" borderId="2" xfId="0" applyFont="1" applyBorder="1" applyAlignment="1">
      <alignment horizontal="center" vertical="center" wrapText="1"/>
    </xf>
    <xf numFmtId="0" fontId="25" fillId="0" borderId="2" xfId="3" applyBorder="1" applyAlignment="1">
      <alignment horizontal="center" vertical="center"/>
    </xf>
    <xf numFmtId="0" fontId="2" fillId="0" borderId="2" xfId="0" applyFont="1" applyBorder="1" applyAlignment="1">
      <alignment horizontal="center" vertical="center"/>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5" fillId="0" borderId="6" xfId="3"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4" fillId="0" borderId="2" xfId="0" applyFont="1" applyBorder="1" applyAlignment="1">
      <alignment horizontal="center" vertical="center"/>
    </xf>
    <xf numFmtId="0" fontId="12" fillId="0" borderId="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2" fillId="0" borderId="2" xfId="0" applyFont="1" applyFill="1" applyBorder="1" applyAlignment="1">
      <alignment horizontal="left" vertical="center" wrapText="1"/>
    </xf>
    <xf numFmtId="0" fontId="22" fillId="0" borderId="2" xfId="0" applyFont="1" applyBorder="1" applyAlignment="1">
      <alignment horizontal="center" vertical="center" wrapText="1"/>
    </xf>
    <xf numFmtId="0" fontId="25" fillId="0" borderId="2" xfId="3" applyBorder="1" applyAlignment="1">
      <alignment horizontal="center"/>
    </xf>
    <xf numFmtId="0" fontId="28" fillId="0" borderId="2" xfId="0" applyFont="1" applyBorder="1" applyAlignment="1">
      <alignment horizontal="center"/>
    </xf>
    <xf numFmtId="0" fontId="25" fillId="0" borderId="2" xfId="3" applyBorder="1" applyAlignment="1">
      <alignment horizontal="center" wrapText="1"/>
    </xf>
    <xf numFmtId="0" fontId="2" fillId="0" borderId="2" xfId="0" applyFont="1" applyBorder="1" applyAlignment="1">
      <alignment horizontal="center" wrapText="1"/>
    </xf>
    <xf numFmtId="0" fontId="14" fillId="0" borderId="2"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1" fillId="2" borderId="2" xfId="0" applyFont="1" applyFill="1" applyBorder="1" applyAlignment="1">
      <alignment horizontal="left" vertical="center" wrapText="1"/>
    </xf>
    <xf numFmtId="0" fontId="11" fillId="2"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6" fillId="0" borderId="2" xfId="0" applyFont="1" applyFill="1" applyBorder="1" applyAlignment="1">
      <alignment vertical="center" wrapText="1"/>
    </xf>
    <xf numFmtId="0" fontId="1" fillId="0" borderId="0" xfId="0" applyFont="1"/>
    <xf numFmtId="1" fontId="0" fillId="0" borderId="0" xfId="0" applyNumberFormat="1"/>
    <xf numFmtId="0" fontId="0" fillId="0" borderId="0" xfId="0" pivotButton="1"/>
    <xf numFmtId="0" fontId="0" fillId="0" borderId="0" xfId="0" applyNumberFormat="1"/>
    <xf numFmtId="0" fontId="29"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cellXfs>
  <cellStyles count="5">
    <cellStyle name="Hipervínculo" xfId="3" builtinId="8"/>
    <cellStyle name="Millares" xfId="1" builtinId="3"/>
    <cellStyle name="Normal" xfId="0" builtinId="0"/>
    <cellStyle name="Normal 2" xfId="4"/>
    <cellStyle name="Porcentaje" xfId="2" builtinId="5"/>
  </cellStyles>
  <dxfs count="2">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ERNANDO XAVIER AVILA PINZON" refreshedDate="45365.660765046297" createdVersion="6" refreshedVersion="6" minRefreshableVersion="3" recordCount="86">
  <cacheSource type="worksheet">
    <worksheetSource name="zonal"/>
  </cacheSource>
  <cacheFields count="12">
    <cacheField name="NIVEL" numFmtId="0">
      <sharedItems count="1">
        <s v="Zonal"/>
      </sharedItems>
    </cacheField>
    <cacheField name="N° DE UNIDADES" numFmtId="0">
      <sharedItems containsSemiMixedTypes="0" containsString="0" containsNumber="1" containsInteger="1" minValue="1" maxValue="1" count="1">
        <n v="1"/>
      </sharedItems>
    </cacheField>
    <cacheField name="N. USUARIOS" numFmtId="0">
      <sharedItems containsSemiMixedTypes="0" containsString="0" containsNumber="1" containsInteger="1" minValue="1" maxValue="6096"/>
    </cacheField>
    <cacheField name="COBERTURA" numFmtId="0">
      <sharedItems count="8">
        <s v="Napo, Orellana, Pichicha (excepto DMQ)"/>
        <s v="Tungurahua, Cotopaxi, Chimborazo, Pastaza"/>
        <s v="Manabí y Santo Domingo de los Tsáchilas"/>
        <s v="Bolívar, Los Ríos, Santa Elena, Galápagos"/>
        <s v="Azuay, Cañar y Morona Santiago"/>
        <s v="El Oro - Loja - Zamora Chinchipe"/>
        <s v="Distrito Metropolitano de Quito"/>
        <s v="Zonal 7 ( El Oro - Loja - Zamora Chinchipe)" u="1"/>
      </sharedItems>
    </cacheField>
    <cacheField name="MASCULINO" numFmtId="0">
      <sharedItems containsSemiMixedTypes="0" containsString="0" containsNumber="1" minValue="1" maxValue="4523"/>
    </cacheField>
    <cacheField name="FEMENINO" numFmtId="0">
      <sharedItems containsBlank="1" containsMixedTypes="1" containsNumber="1" minValue="1" maxValue="1901"/>
    </cacheField>
    <cacheField name="GLBTI" numFmtId="0">
      <sharedItems containsSemiMixedTypes="0" containsString="0" containsNumber="1" containsInteger="1" minValue="0" maxValue="0"/>
    </cacheField>
    <cacheField name="MONTUBIO" numFmtId="0">
      <sharedItems containsString="0" containsBlank="1" containsNumber="1" containsInteger="1" minValue="0" maxValue="688"/>
    </cacheField>
    <cacheField name="MESTIZO" numFmtId="0">
      <sharedItems containsSemiMixedTypes="0" containsString="0" containsNumber="1" containsInteger="1" minValue="1" maxValue="6096"/>
    </cacheField>
    <cacheField name="CHOLO" numFmtId="0">
      <sharedItems containsString="0" containsBlank="1" containsNumber="1" containsInteger="1" minValue="0" maxValue="8"/>
    </cacheField>
    <cacheField name="INDIGENA" numFmtId="0">
      <sharedItems containsBlank="1" containsMixedTypes="1" containsNumber="1" containsInteger="1" minValue="0" maxValue="192"/>
    </cacheField>
    <cacheField name="AFROECUATORIANO" numFmtId="0">
      <sharedItems containsString="0" containsBlank="1" containsNumber="1" containsInteger="1" minValue="0" maxValue="3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
  <r>
    <x v="0"/>
    <x v="0"/>
    <n v="545"/>
    <x v="0"/>
    <n v="275"/>
    <n v="270"/>
    <n v="0"/>
    <n v="5"/>
    <n v="358"/>
    <n v="8"/>
    <n v="168"/>
    <n v="14"/>
  </r>
  <r>
    <x v="0"/>
    <x v="0"/>
    <n v="188"/>
    <x v="0"/>
    <n v="90"/>
    <n v="98"/>
    <n v="0"/>
    <n v="0"/>
    <n v="166"/>
    <n v="0"/>
    <n v="21"/>
    <n v="1"/>
  </r>
  <r>
    <x v="0"/>
    <x v="0"/>
    <n v="207"/>
    <x v="0"/>
    <n v="79"/>
    <n v="128"/>
    <n v="0"/>
    <n v="43"/>
    <n v="109"/>
    <n v="0"/>
    <n v="52"/>
    <n v="3"/>
  </r>
  <r>
    <x v="0"/>
    <x v="0"/>
    <n v="23"/>
    <x v="0"/>
    <n v="13"/>
    <n v="10"/>
    <n v="0"/>
    <n v="0"/>
    <n v="14"/>
    <n v="0"/>
    <n v="9"/>
    <n v="0"/>
  </r>
  <r>
    <x v="0"/>
    <x v="0"/>
    <n v="37"/>
    <x v="0"/>
    <n v="23"/>
    <n v="14"/>
    <n v="0"/>
    <n v="0"/>
    <n v="28"/>
    <n v="0"/>
    <n v="8"/>
    <n v="1"/>
  </r>
  <r>
    <x v="0"/>
    <x v="0"/>
    <n v="22"/>
    <x v="1"/>
    <n v="10"/>
    <n v="12"/>
    <n v="0"/>
    <n v="2"/>
    <n v="17"/>
    <n v="0"/>
    <n v="2"/>
    <n v="0"/>
  </r>
  <r>
    <x v="0"/>
    <x v="0"/>
    <n v="492"/>
    <x v="1"/>
    <n v="231"/>
    <n v="261"/>
    <n v="0"/>
    <n v="38"/>
    <n v="381"/>
    <n v="1"/>
    <n v="38"/>
    <n v="23"/>
  </r>
  <r>
    <x v="0"/>
    <x v="0"/>
    <n v="480"/>
    <x v="1"/>
    <n v="224"/>
    <n v="256"/>
    <n v="0"/>
    <n v="37"/>
    <n v="372"/>
    <n v="1"/>
    <n v="37"/>
    <n v="23"/>
  </r>
  <r>
    <x v="0"/>
    <x v="0"/>
    <n v="651"/>
    <x v="1"/>
    <n v="322"/>
    <n v="329"/>
    <n v="0"/>
    <n v="50"/>
    <n v="504"/>
    <n v="1"/>
    <n v="50"/>
    <n v="32"/>
  </r>
  <r>
    <x v="0"/>
    <x v="0"/>
    <n v="29"/>
    <x v="1"/>
    <n v="14"/>
    <n v="15"/>
    <n v="0"/>
    <n v="2"/>
    <n v="22"/>
    <n v="0"/>
    <n v="2"/>
    <n v="2"/>
  </r>
  <r>
    <x v="0"/>
    <x v="0"/>
    <n v="35"/>
    <x v="1"/>
    <n v="14"/>
    <n v="21"/>
    <n v="0"/>
    <n v="3"/>
    <n v="27"/>
    <n v="0"/>
    <n v="3"/>
    <n v="1"/>
  </r>
  <r>
    <x v="0"/>
    <x v="0"/>
    <n v="181"/>
    <x v="1"/>
    <n v="105"/>
    <n v="76"/>
    <n v="0"/>
    <n v="14"/>
    <n v="140"/>
    <n v="0"/>
    <n v="14"/>
    <n v="9"/>
  </r>
  <r>
    <x v="0"/>
    <x v="0"/>
    <n v="562"/>
    <x v="1"/>
    <n v="274"/>
    <n v="288"/>
    <n v="0"/>
    <n v="43"/>
    <n v="435"/>
    <n v="1"/>
    <n v="43"/>
    <n v="27"/>
  </r>
  <r>
    <x v="0"/>
    <x v="0"/>
    <n v="116"/>
    <x v="1"/>
    <n v="56"/>
    <n v="60"/>
    <n v="0"/>
    <n v="9"/>
    <n v="90"/>
    <n v="0"/>
    <n v="9"/>
    <n v="5"/>
  </r>
  <r>
    <x v="0"/>
    <x v="0"/>
    <n v="291"/>
    <x v="1"/>
    <n v="142"/>
    <n v="149"/>
    <n v="0"/>
    <n v="23"/>
    <n v="225"/>
    <n v="0"/>
    <n v="23"/>
    <n v="14"/>
  </r>
  <r>
    <x v="0"/>
    <x v="0"/>
    <n v="1720"/>
    <x v="2"/>
    <n v="735"/>
    <n v="1165"/>
    <n v="0"/>
    <n v="688"/>
    <n v="1032"/>
    <n v="0"/>
    <n v="0"/>
    <n v="0"/>
  </r>
  <r>
    <x v="0"/>
    <x v="0"/>
    <n v="198"/>
    <x v="2"/>
    <n v="82"/>
    <n v="116"/>
    <n v="0"/>
    <n v="100"/>
    <n v="98"/>
    <n v="0"/>
    <n v="0"/>
    <n v="0"/>
  </r>
  <r>
    <x v="0"/>
    <x v="0"/>
    <n v="330"/>
    <x v="2"/>
    <n v="81"/>
    <n v="45"/>
    <n v="0"/>
    <n v="40"/>
    <n v="41"/>
    <n v="0"/>
    <n v="0"/>
    <n v="0"/>
  </r>
  <r>
    <x v="0"/>
    <x v="0"/>
    <n v="119"/>
    <x v="3"/>
    <n v="47"/>
    <n v="72"/>
    <n v="0"/>
    <n v="18"/>
    <n v="77"/>
    <n v="0"/>
    <n v="24"/>
    <n v="0"/>
  </r>
  <r>
    <x v="0"/>
    <x v="0"/>
    <n v="955"/>
    <x v="3"/>
    <n v="342"/>
    <n v="613"/>
    <n v="0"/>
    <n v="143"/>
    <n v="620"/>
    <n v="0"/>
    <n v="192"/>
    <n v="0"/>
  </r>
  <r>
    <x v="0"/>
    <x v="0"/>
    <n v="330"/>
    <x v="3"/>
    <n v="180"/>
    <n v="150"/>
    <n v="0"/>
    <n v="50"/>
    <n v="148"/>
    <n v="0"/>
    <n v="132"/>
    <n v="0"/>
  </r>
  <r>
    <x v="0"/>
    <x v="0"/>
    <n v="365"/>
    <x v="3"/>
    <n v="80"/>
    <n v="285"/>
    <n v="0"/>
    <n v="108"/>
    <n v="182"/>
    <n v="0"/>
    <n v="75"/>
    <n v="0"/>
  </r>
  <r>
    <x v="0"/>
    <x v="0"/>
    <n v="6"/>
    <x v="3"/>
    <n v="3"/>
    <n v="3"/>
    <n v="0"/>
    <n v="0"/>
    <n v="6"/>
    <n v="0"/>
    <n v="0"/>
    <n v="0"/>
  </r>
  <r>
    <x v="0"/>
    <x v="0"/>
    <n v="21"/>
    <x v="3"/>
    <n v="10"/>
    <n v="11"/>
    <n v="0"/>
    <n v="0"/>
    <n v="21"/>
    <n v="0"/>
    <n v="0"/>
    <n v="0"/>
  </r>
  <r>
    <x v="0"/>
    <x v="0"/>
    <n v="358"/>
    <x v="3"/>
    <n v="146"/>
    <n v="212"/>
    <n v="0"/>
    <n v="72"/>
    <n v="286"/>
    <n v="0"/>
    <n v="0"/>
    <n v="0"/>
  </r>
  <r>
    <x v="0"/>
    <x v="0"/>
    <n v="233"/>
    <x v="4"/>
    <n v="56"/>
    <n v="177"/>
    <n v="0"/>
    <m/>
    <n v="233"/>
    <m/>
    <s v="-"/>
    <m/>
  </r>
  <r>
    <x v="0"/>
    <x v="0"/>
    <n v="416"/>
    <x v="4"/>
    <n v="219"/>
    <n v="197"/>
    <n v="0"/>
    <m/>
    <n v="416"/>
    <m/>
    <s v="-"/>
    <m/>
  </r>
  <r>
    <x v="0"/>
    <x v="0"/>
    <n v="3130"/>
    <x v="4"/>
    <n v="1413"/>
    <n v="1717"/>
    <n v="0"/>
    <m/>
    <n v="3130"/>
    <m/>
    <s v="-"/>
    <m/>
  </r>
  <r>
    <x v="0"/>
    <x v="0"/>
    <n v="367"/>
    <x v="4"/>
    <n v="138"/>
    <n v="229"/>
    <n v="0"/>
    <m/>
    <n v="367"/>
    <m/>
    <s v="-"/>
    <m/>
  </r>
  <r>
    <x v="0"/>
    <x v="0"/>
    <n v="4"/>
    <x v="4"/>
    <n v="2"/>
    <n v="2"/>
    <n v="0"/>
    <m/>
    <n v="4"/>
    <m/>
    <s v="-"/>
    <m/>
  </r>
  <r>
    <x v="0"/>
    <x v="0"/>
    <n v="3"/>
    <x v="4"/>
    <n v="1"/>
    <n v="2"/>
    <n v="0"/>
    <m/>
    <n v="3"/>
    <m/>
    <s v="-"/>
    <m/>
  </r>
  <r>
    <x v="0"/>
    <x v="0"/>
    <n v="376"/>
    <x v="4"/>
    <n v="195"/>
    <n v="181"/>
    <n v="0"/>
    <m/>
    <n v="376"/>
    <m/>
    <s v="-"/>
    <m/>
  </r>
  <r>
    <x v="0"/>
    <x v="0"/>
    <n v="245"/>
    <x v="4"/>
    <n v="147"/>
    <n v="98"/>
    <n v="0"/>
    <m/>
    <n v="245"/>
    <m/>
    <m/>
    <m/>
  </r>
  <r>
    <x v="0"/>
    <x v="0"/>
    <n v="135"/>
    <x v="4"/>
    <n v="81"/>
    <n v="54"/>
    <n v="0"/>
    <m/>
    <n v="135"/>
    <m/>
    <m/>
    <m/>
  </r>
  <r>
    <x v="0"/>
    <x v="0"/>
    <n v="463"/>
    <x v="4"/>
    <n v="277.8"/>
    <n v="185.20000000000002"/>
    <n v="0"/>
    <m/>
    <n v="463"/>
    <m/>
    <m/>
    <m/>
  </r>
  <r>
    <x v="0"/>
    <x v="0"/>
    <n v="5"/>
    <x v="4"/>
    <n v="3"/>
    <n v="2"/>
    <n v="0"/>
    <m/>
    <n v="5"/>
    <m/>
    <m/>
    <m/>
  </r>
  <r>
    <x v="0"/>
    <x v="0"/>
    <n v="28"/>
    <x v="4"/>
    <n v="16.8"/>
    <n v="11.200000000000001"/>
    <n v="0"/>
    <m/>
    <n v="28"/>
    <m/>
    <m/>
    <m/>
  </r>
  <r>
    <x v="0"/>
    <x v="0"/>
    <n v="10"/>
    <x v="4"/>
    <n v="6"/>
    <n v="4"/>
    <n v="0"/>
    <m/>
    <n v="10"/>
    <m/>
    <m/>
    <m/>
  </r>
  <r>
    <x v="0"/>
    <x v="0"/>
    <n v="15"/>
    <x v="4"/>
    <n v="9"/>
    <n v="6"/>
    <n v="0"/>
    <m/>
    <n v="15"/>
    <m/>
    <m/>
    <m/>
  </r>
  <r>
    <x v="0"/>
    <x v="0"/>
    <n v="22"/>
    <x v="4"/>
    <n v="13.2"/>
    <n v="8.8000000000000007"/>
    <n v="0"/>
    <m/>
    <n v="22"/>
    <m/>
    <m/>
    <m/>
  </r>
  <r>
    <x v="0"/>
    <x v="0"/>
    <n v="69"/>
    <x v="4"/>
    <n v="41.4"/>
    <n v="27.6"/>
    <n v="0"/>
    <m/>
    <n v="69"/>
    <m/>
    <m/>
    <m/>
  </r>
  <r>
    <x v="0"/>
    <x v="0"/>
    <n v="5"/>
    <x v="4"/>
    <n v="3"/>
    <n v="2"/>
    <n v="0"/>
    <m/>
    <n v="5"/>
    <m/>
    <m/>
    <m/>
  </r>
  <r>
    <x v="0"/>
    <x v="0"/>
    <n v="361"/>
    <x v="4"/>
    <n v="99"/>
    <n v="262"/>
    <n v="0"/>
    <m/>
    <n v="361"/>
    <m/>
    <s v="-"/>
    <m/>
  </r>
  <r>
    <x v="0"/>
    <x v="0"/>
    <n v="120"/>
    <x v="4"/>
    <n v="55"/>
    <n v="65"/>
    <n v="0"/>
    <m/>
    <n v="120"/>
    <m/>
    <s v="-"/>
    <m/>
  </r>
  <r>
    <x v="0"/>
    <x v="0"/>
    <n v="12"/>
    <x v="4"/>
    <n v="10"/>
    <n v="2"/>
    <n v="0"/>
    <m/>
    <n v="12"/>
    <m/>
    <s v="-"/>
    <m/>
  </r>
  <r>
    <x v="0"/>
    <x v="0"/>
    <n v="8"/>
    <x v="4"/>
    <n v="4"/>
    <n v="4"/>
    <n v="0"/>
    <m/>
    <n v="8"/>
    <m/>
    <s v="-"/>
    <m/>
  </r>
  <r>
    <x v="0"/>
    <x v="0"/>
    <n v="234"/>
    <x v="4"/>
    <n v="120"/>
    <n v="114"/>
    <n v="0"/>
    <m/>
    <n v="234"/>
    <m/>
    <s v="-"/>
    <m/>
  </r>
  <r>
    <x v="0"/>
    <x v="0"/>
    <n v="514"/>
    <x v="4"/>
    <n v="232"/>
    <n v="284"/>
    <n v="0"/>
    <m/>
    <n v="514"/>
    <m/>
    <n v="100"/>
    <m/>
  </r>
  <r>
    <x v="0"/>
    <x v="0"/>
    <n v="172"/>
    <x v="4"/>
    <n v="33"/>
    <n v="139"/>
    <n v="0"/>
    <m/>
    <n v="172"/>
    <m/>
    <n v="39"/>
    <m/>
  </r>
  <r>
    <x v="0"/>
    <x v="0"/>
    <n v="101"/>
    <x v="4"/>
    <n v="31"/>
    <n v="70"/>
    <n v="0"/>
    <m/>
    <n v="101"/>
    <m/>
    <n v="3"/>
    <m/>
  </r>
  <r>
    <x v="0"/>
    <x v="0"/>
    <n v="6"/>
    <x v="4"/>
    <n v="6"/>
    <m/>
    <n v="0"/>
    <m/>
    <n v="6"/>
    <m/>
    <m/>
    <m/>
  </r>
  <r>
    <x v="0"/>
    <x v="0"/>
    <n v="1"/>
    <x v="4"/>
    <n v="1"/>
    <n v="1"/>
    <n v="0"/>
    <m/>
    <n v="1"/>
    <m/>
    <m/>
    <m/>
  </r>
  <r>
    <x v="0"/>
    <x v="0"/>
    <n v="25"/>
    <x v="4"/>
    <n v="3"/>
    <n v="22"/>
    <n v="0"/>
    <m/>
    <n v="25"/>
    <m/>
    <m/>
    <m/>
  </r>
  <r>
    <x v="0"/>
    <x v="0"/>
    <n v="16"/>
    <x v="4"/>
    <n v="15"/>
    <n v="1"/>
    <n v="0"/>
    <m/>
    <n v="16"/>
    <m/>
    <m/>
    <m/>
  </r>
  <r>
    <x v="0"/>
    <x v="0"/>
    <n v="2"/>
    <x v="4"/>
    <n v="1"/>
    <n v="1"/>
    <n v="0"/>
    <m/>
    <n v="2"/>
    <m/>
    <m/>
    <m/>
  </r>
  <r>
    <x v="0"/>
    <x v="0"/>
    <n v="1"/>
    <x v="4"/>
    <n v="1"/>
    <s v="-"/>
    <n v="0"/>
    <m/>
    <n v="1"/>
    <m/>
    <m/>
    <m/>
  </r>
  <r>
    <x v="0"/>
    <x v="0"/>
    <n v="1"/>
    <x v="4"/>
    <n v="1"/>
    <s v="-"/>
    <n v="0"/>
    <m/>
    <n v="1"/>
    <m/>
    <m/>
    <m/>
  </r>
  <r>
    <x v="0"/>
    <x v="0"/>
    <n v="1"/>
    <x v="4"/>
    <n v="1"/>
    <s v="-"/>
    <n v="0"/>
    <m/>
    <n v="1"/>
    <m/>
    <m/>
    <m/>
  </r>
  <r>
    <x v="0"/>
    <x v="0"/>
    <n v="1"/>
    <x v="4"/>
    <n v="1"/>
    <n v="1"/>
    <n v="0"/>
    <m/>
    <n v="1"/>
    <m/>
    <m/>
    <m/>
  </r>
  <r>
    <x v="0"/>
    <x v="0"/>
    <n v="1"/>
    <x v="4"/>
    <n v="1"/>
    <s v="-"/>
    <n v="0"/>
    <m/>
    <n v="1"/>
    <m/>
    <m/>
    <m/>
  </r>
  <r>
    <x v="0"/>
    <x v="0"/>
    <n v="1"/>
    <x v="4"/>
    <n v="1"/>
    <s v="-"/>
    <n v="0"/>
    <m/>
    <n v="1"/>
    <m/>
    <m/>
    <m/>
  </r>
  <r>
    <x v="0"/>
    <x v="0"/>
    <n v="2"/>
    <x v="4"/>
    <n v="1"/>
    <n v="1"/>
    <n v="0"/>
    <m/>
    <n v="2"/>
    <m/>
    <m/>
    <m/>
  </r>
  <r>
    <x v="0"/>
    <x v="0"/>
    <n v="1"/>
    <x v="4"/>
    <n v="1"/>
    <s v="-"/>
    <n v="0"/>
    <m/>
    <n v="1"/>
    <m/>
    <m/>
    <m/>
  </r>
  <r>
    <x v="0"/>
    <x v="0"/>
    <n v="1"/>
    <x v="4"/>
    <n v="1"/>
    <s v="-"/>
    <n v="0"/>
    <m/>
    <n v="1"/>
    <m/>
    <m/>
    <m/>
  </r>
  <r>
    <x v="0"/>
    <x v="0"/>
    <n v="29"/>
    <x v="4"/>
    <n v="15"/>
    <n v="14"/>
    <n v="0"/>
    <m/>
    <n v="29"/>
    <m/>
    <m/>
    <m/>
  </r>
  <r>
    <x v="0"/>
    <x v="0"/>
    <n v="206"/>
    <x v="4"/>
    <n v="52"/>
    <n v="154"/>
    <n v="0"/>
    <m/>
    <n v="206"/>
    <m/>
    <m/>
    <m/>
  </r>
  <r>
    <x v="0"/>
    <x v="0"/>
    <n v="5"/>
    <x v="4"/>
    <n v="2"/>
    <n v="3"/>
    <n v="0"/>
    <m/>
    <n v="5"/>
    <m/>
    <m/>
    <m/>
  </r>
  <r>
    <x v="0"/>
    <x v="0"/>
    <n v="11"/>
    <x v="4"/>
    <n v="8"/>
    <n v="3"/>
    <n v="0"/>
    <m/>
    <n v="11"/>
    <m/>
    <m/>
    <m/>
  </r>
  <r>
    <x v="0"/>
    <x v="0"/>
    <n v="12"/>
    <x v="4"/>
    <n v="12"/>
    <m/>
    <n v="0"/>
    <m/>
    <n v="12"/>
    <m/>
    <m/>
    <m/>
  </r>
  <r>
    <x v="0"/>
    <x v="0"/>
    <n v="44"/>
    <x v="4"/>
    <n v="16"/>
    <n v="28"/>
    <n v="0"/>
    <m/>
    <n v="44"/>
    <m/>
    <m/>
    <m/>
  </r>
  <r>
    <x v="0"/>
    <x v="0"/>
    <n v="1"/>
    <x v="4"/>
    <n v="1"/>
    <m/>
    <n v="0"/>
    <m/>
    <n v="1"/>
    <m/>
    <m/>
    <m/>
  </r>
  <r>
    <x v="0"/>
    <x v="0"/>
    <n v="2612"/>
    <x v="4"/>
    <n v="1868"/>
    <n v="744"/>
    <n v="0"/>
    <m/>
    <n v="2612"/>
    <m/>
    <m/>
    <m/>
  </r>
  <r>
    <x v="0"/>
    <x v="0"/>
    <n v="1568"/>
    <x v="4"/>
    <n v="978"/>
    <n v="590"/>
    <n v="0"/>
    <m/>
    <n v="1568"/>
    <m/>
    <m/>
    <m/>
  </r>
  <r>
    <x v="0"/>
    <x v="0"/>
    <n v="57"/>
    <x v="4"/>
    <n v="18"/>
    <n v="39"/>
    <n v="0"/>
    <m/>
    <n v="57"/>
    <m/>
    <m/>
    <m/>
  </r>
  <r>
    <x v="0"/>
    <x v="0"/>
    <n v="6096"/>
    <x v="5"/>
    <n v="4523"/>
    <n v="1573"/>
    <n v="0"/>
    <m/>
    <n v="6096"/>
    <m/>
    <m/>
    <m/>
  </r>
  <r>
    <x v="0"/>
    <x v="0"/>
    <n v="130"/>
    <x v="5"/>
    <n v="22"/>
    <n v="108"/>
    <n v="0"/>
    <m/>
    <n v="130"/>
    <m/>
    <m/>
    <m/>
  </r>
  <r>
    <x v="0"/>
    <x v="0"/>
    <n v="866"/>
    <x v="5"/>
    <n v="346"/>
    <n v="520"/>
    <n v="0"/>
    <m/>
    <n v="866"/>
    <m/>
    <m/>
    <m/>
  </r>
  <r>
    <x v="0"/>
    <x v="0"/>
    <n v="37"/>
    <x v="5"/>
    <n v="12"/>
    <n v="25"/>
    <n v="0"/>
    <m/>
    <n v="37"/>
    <m/>
    <m/>
    <m/>
  </r>
  <r>
    <x v="0"/>
    <x v="0"/>
    <n v="189"/>
    <x v="5"/>
    <n v="54"/>
    <n v="135"/>
    <n v="0"/>
    <m/>
    <n v="189"/>
    <m/>
    <m/>
    <m/>
  </r>
  <r>
    <x v="0"/>
    <x v="0"/>
    <n v="182"/>
    <x v="5"/>
    <n v="52"/>
    <n v="130"/>
    <n v="0"/>
    <m/>
    <n v="182"/>
    <m/>
    <m/>
    <m/>
  </r>
  <r>
    <x v="0"/>
    <x v="0"/>
    <n v="2204"/>
    <x v="5"/>
    <n v="772"/>
    <n v="1432"/>
    <n v="0"/>
    <m/>
    <n v="2204"/>
    <m/>
    <m/>
    <m/>
  </r>
  <r>
    <x v="0"/>
    <x v="0"/>
    <n v="3727"/>
    <x v="6"/>
    <n v="1826"/>
    <n v="1901"/>
    <n v="0"/>
    <m/>
    <n v="3727"/>
    <m/>
    <m/>
    <m/>
  </r>
  <r>
    <x v="0"/>
    <x v="0"/>
    <n v="351"/>
    <x v="6"/>
    <n v="172"/>
    <n v="179"/>
    <n v="0"/>
    <m/>
    <n v="351"/>
    <m/>
    <m/>
    <m/>
  </r>
  <r>
    <x v="0"/>
    <x v="0"/>
    <n v="514"/>
    <x v="6"/>
    <n v="252"/>
    <n v="262"/>
    <n v="0"/>
    <m/>
    <n v="514"/>
    <m/>
    <m/>
    <m/>
  </r>
  <r>
    <x v="0"/>
    <x v="0"/>
    <n v="464"/>
    <x v="6"/>
    <n v="227"/>
    <n v="237"/>
    <n v="0"/>
    <m/>
    <n v="464"/>
    <m/>
    <m/>
    <m/>
  </r>
  <r>
    <x v="0"/>
    <x v="0"/>
    <n v="194"/>
    <x v="6"/>
    <n v="95"/>
    <n v="99"/>
    <n v="0"/>
    <m/>
    <n v="19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7" applyNumberFormats="0" applyBorderFormats="0" applyFontFormats="0" applyPatternFormats="0" applyAlignmentFormats="0" applyWidthHeightFormats="1" dataCaption="Valores" missingCaption="0" updatedVersion="6" minRefreshableVersion="3" useAutoFormatting="1" rowGrandTotals="0" colGrandTotals="0" itemPrintTitles="1" createdVersion="6" indent="0" compact="0" compactData="0" multipleFieldFilters="0">
  <location ref="B97:M104" firstHeaderRow="0" firstDataRow="1" firstDataCol="3"/>
  <pivotFields count="12">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8">
        <item x="4"/>
        <item x="3"/>
        <item x="6"/>
        <item x="2"/>
        <item x="0"/>
        <item x="1"/>
        <item m="1" x="7"/>
        <item x="5"/>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3">
    <field x="0"/>
    <field x="1"/>
    <field x="3"/>
  </rowFields>
  <rowItems count="7">
    <i>
      <x/>
      <x/>
      <x/>
    </i>
    <i r="2">
      <x v="1"/>
    </i>
    <i r="2">
      <x v="2"/>
    </i>
    <i r="2">
      <x v="3"/>
    </i>
    <i r="2">
      <x v="4"/>
    </i>
    <i r="2">
      <x v="5"/>
    </i>
    <i r="2">
      <x v="7"/>
    </i>
  </rowItems>
  <colFields count="1">
    <field x="-2"/>
  </colFields>
  <colItems count="9">
    <i>
      <x/>
    </i>
    <i i="1">
      <x v="1"/>
    </i>
    <i i="2">
      <x v="2"/>
    </i>
    <i i="3">
      <x v="3"/>
    </i>
    <i i="4">
      <x v="4"/>
    </i>
    <i i="5">
      <x v="5"/>
    </i>
    <i i="6">
      <x v="6"/>
    </i>
    <i i="7">
      <x v="7"/>
    </i>
    <i i="8">
      <x v="8"/>
    </i>
  </colItems>
  <dataFields count="9">
    <dataField name="Suma de N. USUARIOS" fld="2" baseField="0" baseItem="0"/>
    <dataField name="Suma de MASCULINO" fld="4" baseField="0" baseItem="0"/>
    <dataField name="Suma de FEMENINO" fld="5" baseField="3" baseItem="1"/>
    <dataField name="Suma de GLBTI" fld="6" baseField="0" baseItem="0"/>
    <dataField name="Suma de MONTUBIO" fld="7" baseField="3" baseItem="0"/>
    <dataField name="Suma de MESTIZO" fld="8" baseField="0" baseItem="0"/>
    <dataField name="Suma de CHOLO" fld="9" baseField="3" baseItem="0"/>
    <dataField name="Suma de INDIGENA" fld="10" baseField="0" baseItem="0"/>
    <dataField name="Suma de AFROECUATORIANO" fld="11"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1" name="zonal" displayName="zonal" ref="B2:M89" totalsRowCount="1">
  <autoFilter ref="B2:M88"/>
  <tableColumns count="12">
    <tableColumn id="1" name="NIVEL"/>
    <tableColumn id="2" name="N° DE UNIDADES"/>
    <tableColumn id="3" name="N. USUARIOS" totalsRowFunction="sum"/>
    <tableColumn id="4" name="COBERTURA"/>
    <tableColumn id="5" name="MASCULINO" totalsRowFunction="sum" totalsRowDxfId="1"/>
    <tableColumn id="6" name="FEMENINO" totalsRowFunction="sum" totalsRowDxfId="0"/>
    <tableColumn id="7" name="GLBTI" totalsRowFunction="sum"/>
    <tableColumn id="8" name="MONTUBIO" totalsRowFunction="custom">
      <totalsRowFormula>SUM(zonal[MONTUBIO])</totalsRowFormula>
    </tableColumn>
    <tableColumn id="9" name="MESTIZO" totalsRowFunction="sum"/>
    <tableColumn id="10" name="CHOLO" totalsRowFunction="custom">
      <totalsRowFormula>SUM(zonal[CHOLO])</totalsRowFormula>
    </tableColumn>
    <tableColumn id="11" name="INDIGENA" totalsRowFunction="custom">
      <totalsRowFormula>SUM(zonal[INDIGENA])</totalsRowFormula>
    </tableColumn>
    <tableColumn id="12" name="AFROECUATORIANO" totalsRowFunction="custom">
      <totalsRowFormula>SUM(zonal[AFROECUATORIANO])</totalsRow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produccion.gob.ec/ecuador-firma-compromiso-del-segundo-plan-de-accion-de-gobierno-abierto-relacionado-con-el-estandar-fiti/" TargetMode="External"/><Relationship Id="rId18" Type="http://schemas.openxmlformats.org/officeDocument/2006/relationships/hyperlink" Target="https://www.produccion.gob.ec/transparencia/" TargetMode="External"/><Relationship Id="rId26" Type="http://schemas.openxmlformats.org/officeDocument/2006/relationships/hyperlink" Target="https://www.produccion.gob.ec/wp-content/uploads/downloads/2024/02/Cedula-Presupuestaria-2023.pdf" TargetMode="External"/><Relationship Id="rId39" Type="http://schemas.openxmlformats.org/officeDocument/2006/relationships/hyperlink" Target="https://mce-gye.quickconnect.to/d/s/xN4MdB5L8PYtb0jqR0GJjkkS04Ir8KQC/kbtAALa16lhaqDdmxlAHNo3Kvst7mdUr-BbqA-ipvJws" TargetMode="External"/><Relationship Id="rId21" Type="http://schemas.openxmlformats.org/officeDocument/2006/relationships/hyperlink" Target="https://www.produccion.gob.ec/wp-content/uploads/downloads/2023/08/POI-23-01-2023.pdf" TargetMode="External"/><Relationship Id="rId34" Type="http://schemas.openxmlformats.org/officeDocument/2006/relationships/hyperlink" Target="https://shorturl.at/cmVW2" TargetMode="External"/><Relationship Id="rId7" Type="http://schemas.openxmlformats.org/officeDocument/2006/relationships/hyperlink" Target="https://www.produccion.gob.ec/rendicion-de-cuentas-2023/" TargetMode="External"/><Relationship Id="rId12" Type="http://schemas.openxmlformats.org/officeDocument/2006/relationships/hyperlink" Target="https://www.produccion.gob.ec/rendicion-de-cuentas-2023/" TargetMode="External"/><Relationship Id="rId17" Type="http://schemas.openxmlformats.org/officeDocument/2006/relationships/hyperlink" Target="https://www.produccion.gob.ec/mpceip-firma-acuerdo-para-fortalecer-la-cadena-de-valor-de-la-pesca-artesanal/" TargetMode="External"/><Relationship Id="rId25" Type="http://schemas.openxmlformats.org/officeDocument/2006/relationships/hyperlink" Target="https://www.produccion.gob.ec/wp-content/uploads/downloads/2024/02/Cedula-Presupuestaria-2023.pdf" TargetMode="External"/><Relationship Id="rId33" Type="http://schemas.openxmlformats.org/officeDocument/2006/relationships/hyperlink" Target="https://shorturl.at/cmVW2" TargetMode="External"/><Relationship Id="rId38" Type="http://schemas.openxmlformats.org/officeDocument/2006/relationships/hyperlink" Target="https://mce-gye.quickconnect.to/d/s/xN4MdB5L8PYtb0jqR0GJjkkS04Ir8KQC/kbtAALa16lhaqDdmxlAHNo3Kvst7mdUr-BbqA-ipvJws" TargetMode="External"/><Relationship Id="rId2" Type="http://schemas.openxmlformats.org/officeDocument/2006/relationships/hyperlink" Target="https://www.produccion.gob.ec/rendicion-de-cuentas-2023/" TargetMode="External"/><Relationship Id="rId16" Type="http://schemas.openxmlformats.org/officeDocument/2006/relationships/hyperlink" Target="https://www.produccion.gob.ec/ecuador-firma-compromiso-del-segundo-plan-de-accion-de-gobierno-abierto-relacionado-con-el-estandar-fiti/" TargetMode="External"/><Relationship Id="rId20" Type="http://schemas.openxmlformats.org/officeDocument/2006/relationships/hyperlink" Target="https://www.produccion.gob.ec/wp-content/uploads/downloads/2023/02/PLAN-ESTRATEGICO-INSTITUCIONAL.pdf" TargetMode="External"/><Relationship Id="rId29" Type="http://schemas.openxmlformats.org/officeDocument/2006/relationships/hyperlink" Target="https://shorturl.at/cmVW2" TargetMode="External"/><Relationship Id="rId1" Type="http://schemas.openxmlformats.org/officeDocument/2006/relationships/hyperlink" Target="https://www.produccion.gob.ec/rendicion-de-cuentas-2023/" TargetMode="External"/><Relationship Id="rId6" Type="http://schemas.openxmlformats.org/officeDocument/2006/relationships/hyperlink" Target="https://www.produccion.gob.ec/rendicion-de-cuentas-2023/" TargetMode="External"/><Relationship Id="rId11" Type="http://schemas.openxmlformats.org/officeDocument/2006/relationships/hyperlink" Target="https://www.produccion.gob.ec/rendicion-de-cuentas-2023/" TargetMode="External"/><Relationship Id="rId24" Type="http://schemas.openxmlformats.org/officeDocument/2006/relationships/hyperlink" Target="https://www.produccion.gob.ec/wp-content/uploads/downloads/2024/02/Cedula-Presupuestaria-2023.pdf" TargetMode="External"/><Relationship Id="rId32" Type="http://schemas.openxmlformats.org/officeDocument/2006/relationships/hyperlink" Target="https://shorturl.at/cmVW2" TargetMode="External"/><Relationship Id="rId37" Type="http://schemas.openxmlformats.org/officeDocument/2006/relationships/hyperlink" Target="https://shorturl.at/cmVW2" TargetMode="External"/><Relationship Id="rId40" Type="http://schemas.openxmlformats.org/officeDocument/2006/relationships/printerSettings" Target="../printerSettings/printerSettings1.bin"/><Relationship Id="rId5" Type="http://schemas.openxmlformats.org/officeDocument/2006/relationships/hyperlink" Target="https://www.produccion.gob.ec/rendicion-de-cuentas-2023/" TargetMode="External"/><Relationship Id="rId15" Type="http://schemas.openxmlformats.org/officeDocument/2006/relationships/hyperlink" Target="https://www.produccion.gob.ec/mesa-productiva-por-la-seguridad-articulo-para-combatir-la-delincuencia-que-afecta-al-sector-productivo/" TargetMode="External"/><Relationship Id="rId23" Type="http://schemas.openxmlformats.org/officeDocument/2006/relationships/hyperlink" Target="https://www.produccion.gob.ec/wp-content/uploads/downloads/2024/02/Cedula-Presupuestaria-2023.pdf" TargetMode="External"/><Relationship Id="rId28" Type="http://schemas.openxmlformats.org/officeDocument/2006/relationships/hyperlink" Target="https://www.produccion.gob.ec/wp-content/uploads/downloads/2024/02/Cedula-Presupuestaria-2023.pdf" TargetMode="External"/><Relationship Id="rId36" Type="http://schemas.openxmlformats.org/officeDocument/2006/relationships/hyperlink" Target="https://shorturl.at/cmVW2" TargetMode="External"/><Relationship Id="rId10" Type="http://schemas.openxmlformats.org/officeDocument/2006/relationships/hyperlink" Target="https://www.produccion.gob.ec/rendicion-de-cuentas-2023/" TargetMode="External"/><Relationship Id="rId19" Type="http://schemas.openxmlformats.org/officeDocument/2006/relationships/hyperlink" Target="https://www.produccion.gob.ec/transparencia/" TargetMode="External"/><Relationship Id="rId31" Type="http://schemas.openxmlformats.org/officeDocument/2006/relationships/hyperlink" Target="https://shorturl.at/cmVW2" TargetMode="External"/><Relationship Id="rId4" Type="http://schemas.openxmlformats.org/officeDocument/2006/relationships/hyperlink" Target="https://www.produccion.gob.ec/rendicion-de-cuentas-2023/" TargetMode="External"/><Relationship Id="rId9" Type="http://schemas.openxmlformats.org/officeDocument/2006/relationships/hyperlink" Target="https://www.produccion.gob.ec/rendicion-de-cuentas-2023/" TargetMode="External"/><Relationship Id="rId14" Type="http://schemas.openxmlformats.org/officeDocument/2006/relationships/hyperlink" Target="https://www.produccion.gob.ec/mesa-productiva-por-la-seguridad-articulo-para-combatir-la-delincuencia-que-afecta-al-sector-productivo/" TargetMode="External"/><Relationship Id="rId22" Type="http://schemas.openxmlformats.org/officeDocument/2006/relationships/hyperlink" Target="https://www.produccion.gob.ec/wp-content/uploads/downloads/2024/02/Cedula-Presupuestaria-2023.pdf" TargetMode="External"/><Relationship Id="rId27" Type="http://schemas.openxmlformats.org/officeDocument/2006/relationships/hyperlink" Target="https://www.produccion.gob.ec/wp-content/uploads/downloads/2024/02/Cedula-Presupuestaria-2023.pdf" TargetMode="External"/><Relationship Id="rId30" Type="http://schemas.openxmlformats.org/officeDocument/2006/relationships/hyperlink" Target="https://shorturl.at/cmVW2" TargetMode="External"/><Relationship Id="rId35" Type="http://schemas.openxmlformats.org/officeDocument/2006/relationships/hyperlink" Target="https://shorturl.at/cmVW2" TargetMode="External"/><Relationship Id="rId8" Type="http://schemas.openxmlformats.org/officeDocument/2006/relationships/hyperlink" Target="https://www.produccion.gob.ec/rendicion-de-cuentas-2023/" TargetMode="External"/><Relationship Id="rId3" Type="http://schemas.openxmlformats.org/officeDocument/2006/relationships/hyperlink" Target="https://www.produccion.gob.ec/rendicion-de-cuentas-2023/"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4"/>
  <sheetViews>
    <sheetView tabSelected="1" view="pageBreakPreview" zoomScaleNormal="100" zoomScaleSheetLayoutView="100" zoomScalePageLayoutView="50" workbookViewId="0">
      <selection activeCell="J217" sqref="J217:M217"/>
    </sheetView>
  </sheetViews>
  <sheetFormatPr baseColWidth="10" defaultColWidth="11.44140625" defaultRowHeight="13.8"/>
  <cols>
    <col min="1" max="1" width="20" style="1" customWidth="1"/>
    <col min="2" max="2" width="11.44140625" style="1"/>
    <col min="3" max="3" width="13.5546875" style="1" customWidth="1"/>
    <col min="4" max="4" width="11.44140625" style="1"/>
    <col min="5" max="5" width="17.33203125" style="1" customWidth="1"/>
    <col min="6" max="7" width="9.33203125" style="1" customWidth="1"/>
    <col min="8" max="8" width="18.88671875" style="1" customWidth="1"/>
    <col min="9" max="9" width="14.77734375" style="1" customWidth="1"/>
    <col min="10" max="10" width="8.33203125" style="1" customWidth="1"/>
    <col min="11" max="11" width="9.33203125" style="1" customWidth="1"/>
    <col min="12" max="12" width="10.44140625" style="1" customWidth="1"/>
    <col min="13" max="13" width="36" style="1" customWidth="1"/>
    <col min="14" max="16384" width="11.44140625" style="1"/>
  </cols>
  <sheetData>
    <row r="1" spans="1:13">
      <c r="A1" s="136" t="s">
        <v>0</v>
      </c>
      <c r="B1" s="136"/>
      <c r="C1" s="136"/>
      <c r="D1" s="136"/>
      <c r="E1" s="136"/>
      <c r="F1" s="136"/>
      <c r="G1" s="136"/>
      <c r="H1" s="136"/>
      <c r="I1" s="136"/>
      <c r="J1" s="136"/>
      <c r="K1" s="136"/>
      <c r="L1" s="136"/>
      <c r="M1" s="136"/>
    </row>
    <row r="2" spans="1:13">
      <c r="A2" s="136" t="s">
        <v>1</v>
      </c>
      <c r="B2" s="136"/>
      <c r="C2" s="136"/>
      <c r="D2" s="136"/>
      <c r="E2" s="136"/>
      <c r="F2" s="136"/>
      <c r="G2" s="136"/>
      <c r="H2" s="136"/>
      <c r="I2" s="136"/>
      <c r="J2" s="136"/>
      <c r="K2" s="136"/>
      <c r="L2" s="136"/>
      <c r="M2" s="136"/>
    </row>
    <row r="3" spans="1:13">
      <c r="A3" s="2"/>
    </row>
    <row r="4" spans="1:13">
      <c r="A4" s="134" t="s">
        <v>2</v>
      </c>
      <c r="B4" s="135"/>
      <c r="C4" s="135"/>
      <c r="D4" s="135"/>
      <c r="E4" s="135"/>
      <c r="F4" s="135"/>
      <c r="G4" s="135"/>
      <c r="H4" s="135"/>
      <c r="I4" s="135"/>
      <c r="J4" s="135"/>
      <c r="K4" s="135"/>
      <c r="L4" s="135"/>
      <c r="M4" s="135"/>
    </row>
    <row r="5" spans="1:13">
      <c r="A5" s="3" t="s">
        <v>3</v>
      </c>
      <c r="B5" s="132" t="s">
        <v>179</v>
      </c>
      <c r="C5" s="132"/>
      <c r="D5" s="132"/>
      <c r="E5" s="132"/>
      <c r="F5" s="132"/>
      <c r="G5" s="132"/>
      <c r="H5" s="132"/>
      <c r="I5" s="132"/>
      <c r="J5" s="132"/>
      <c r="K5" s="132"/>
      <c r="L5" s="132"/>
      <c r="M5" s="132"/>
    </row>
    <row r="6" spans="1:13">
      <c r="A6" s="3" t="s">
        <v>4</v>
      </c>
      <c r="B6" s="132" t="s">
        <v>180</v>
      </c>
      <c r="C6" s="132"/>
      <c r="D6" s="132"/>
      <c r="E6" s="132"/>
      <c r="F6" s="132"/>
      <c r="G6" s="132"/>
      <c r="H6" s="132"/>
      <c r="I6" s="132"/>
      <c r="J6" s="132"/>
      <c r="K6" s="132"/>
      <c r="L6" s="132"/>
      <c r="M6" s="132"/>
    </row>
    <row r="7" spans="1:13" ht="19.2">
      <c r="A7" s="3" t="s">
        <v>5</v>
      </c>
      <c r="B7" s="132" t="s">
        <v>181</v>
      </c>
      <c r="C7" s="132"/>
      <c r="D7" s="132"/>
      <c r="E7" s="132"/>
      <c r="F7" s="132"/>
      <c r="G7" s="132"/>
      <c r="H7" s="132"/>
      <c r="I7" s="132"/>
      <c r="J7" s="132"/>
      <c r="K7" s="132"/>
      <c r="L7" s="132"/>
      <c r="M7" s="132"/>
    </row>
    <row r="8" spans="1:13">
      <c r="A8" s="3" t="s">
        <v>6</v>
      </c>
      <c r="B8" s="132" t="s">
        <v>182</v>
      </c>
      <c r="C8" s="132"/>
      <c r="D8" s="132"/>
      <c r="E8" s="132"/>
      <c r="F8" s="132"/>
      <c r="G8" s="132"/>
      <c r="H8" s="132"/>
      <c r="I8" s="132"/>
      <c r="J8" s="132"/>
      <c r="K8" s="132"/>
      <c r="L8" s="132"/>
      <c r="M8" s="132"/>
    </row>
    <row r="9" spans="1:13">
      <c r="A9" s="3" t="s">
        <v>7</v>
      </c>
      <c r="B9" s="132" t="s">
        <v>183</v>
      </c>
      <c r="C9" s="132"/>
      <c r="D9" s="132"/>
      <c r="E9" s="132"/>
      <c r="F9" s="132"/>
      <c r="G9" s="132"/>
      <c r="H9" s="132"/>
      <c r="I9" s="132"/>
      <c r="J9" s="132"/>
      <c r="K9" s="132"/>
      <c r="L9" s="132"/>
      <c r="M9" s="132"/>
    </row>
    <row r="10" spans="1:13">
      <c r="A10" s="3" t="s">
        <v>8</v>
      </c>
      <c r="B10" s="132" t="s">
        <v>184</v>
      </c>
      <c r="C10" s="132"/>
      <c r="D10" s="132"/>
      <c r="E10" s="132"/>
      <c r="F10" s="132"/>
      <c r="G10" s="132"/>
      <c r="H10" s="132"/>
      <c r="I10" s="132"/>
      <c r="J10" s="132"/>
      <c r="K10" s="132"/>
      <c r="L10" s="132"/>
      <c r="M10" s="132"/>
    </row>
    <row r="11" spans="1:13">
      <c r="A11" s="3" t="s">
        <v>9</v>
      </c>
      <c r="B11" s="132" t="s">
        <v>185</v>
      </c>
      <c r="C11" s="132"/>
      <c r="D11" s="132"/>
      <c r="E11" s="132"/>
      <c r="F11" s="132"/>
      <c r="G11" s="132"/>
      <c r="H11" s="132"/>
      <c r="I11" s="132"/>
      <c r="J11" s="132"/>
      <c r="K11" s="132"/>
      <c r="L11" s="132"/>
      <c r="M11" s="132"/>
    </row>
    <row r="12" spans="1:13">
      <c r="A12" s="3" t="s">
        <v>10</v>
      </c>
      <c r="B12" s="132" t="s">
        <v>186</v>
      </c>
      <c r="C12" s="132"/>
      <c r="D12" s="132"/>
      <c r="E12" s="132"/>
      <c r="F12" s="132"/>
      <c r="G12" s="132"/>
      <c r="H12" s="132"/>
      <c r="I12" s="132"/>
      <c r="J12" s="132"/>
      <c r="K12" s="132"/>
      <c r="L12" s="132"/>
      <c r="M12" s="132"/>
    </row>
    <row r="13" spans="1:13">
      <c r="A13" s="3" t="s">
        <v>11</v>
      </c>
      <c r="B13" s="132" t="s">
        <v>187</v>
      </c>
      <c r="C13" s="132"/>
      <c r="D13" s="132"/>
      <c r="E13" s="132"/>
      <c r="F13" s="132"/>
      <c r="G13" s="132"/>
      <c r="H13" s="132"/>
      <c r="I13" s="132"/>
      <c r="J13" s="132"/>
      <c r="K13" s="132"/>
      <c r="L13" s="132"/>
      <c r="M13" s="132"/>
    </row>
    <row r="14" spans="1:13">
      <c r="A14" s="3" t="s">
        <v>12</v>
      </c>
      <c r="B14" s="132" t="s">
        <v>188</v>
      </c>
      <c r="C14" s="132"/>
      <c r="D14" s="132"/>
      <c r="E14" s="132"/>
      <c r="F14" s="132"/>
      <c r="G14" s="132"/>
      <c r="H14" s="132"/>
      <c r="I14" s="132"/>
      <c r="J14" s="132"/>
      <c r="K14" s="132"/>
      <c r="L14" s="132"/>
      <c r="M14" s="132"/>
    </row>
    <row r="15" spans="1:13">
      <c r="A15" s="3" t="s">
        <v>13</v>
      </c>
      <c r="B15" s="132" t="s">
        <v>189</v>
      </c>
      <c r="C15" s="132"/>
      <c r="D15" s="132"/>
      <c r="E15" s="132"/>
      <c r="F15" s="132"/>
      <c r="G15" s="132"/>
      <c r="H15" s="132"/>
      <c r="I15" s="132"/>
      <c r="J15" s="132"/>
      <c r="K15" s="132"/>
      <c r="L15" s="132"/>
      <c r="M15" s="132"/>
    </row>
    <row r="16" spans="1:13">
      <c r="A16" s="3" t="s">
        <v>14</v>
      </c>
      <c r="B16" s="132" t="s">
        <v>190</v>
      </c>
      <c r="C16" s="132"/>
      <c r="D16" s="132"/>
      <c r="E16" s="132"/>
      <c r="F16" s="132"/>
      <c r="G16" s="132"/>
      <c r="H16" s="132"/>
      <c r="I16" s="132"/>
      <c r="J16" s="132"/>
      <c r="K16" s="132"/>
      <c r="L16" s="132"/>
      <c r="M16" s="132"/>
    </row>
    <row r="17" spans="1:13" ht="14.25" customHeight="1">
      <c r="A17" s="134" t="s">
        <v>15</v>
      </c>
      <c r="B17" s="135"/>
      <c r="C17" s="135"/>
      <c r="D17" s="135"/>
      <c r="E17" s="135"/>
      <c r="F17" s="135"/>
      <c r="G17" s="135"/>
      <c r="H17" s="135"/>
      <c r="I17" s="135"/>
      <c r="J17" s="135"/>
      <c r="K17" s="135"/>
      <c r="L17" s="135"/>
      <c r="M17" s="135"/>
    </row>
    <row r="18" spans="1:13" ht="19.2">
      <c r="A18" s="3" t="s">
        <v>16</v>
      </c>
      <c r="B18" s="132" t="s">
        <v>194</v>
      </c>
      <c r="C18" s="132"/>
      <c r="D18" s="132"/>
      <c r="E18" s="132"/>
      <c r="F18" s="132"/>
      <c r="G18" s="132"/>
      <c r="H18" s="132"/>
      <c r="I18" s="132"/>
      <c r="J18" s="132"/>
      <c r="K18" s="132"/>
      <c r="L18" s="132"/>
      <c r="M18" s="132"/>
    </row>
    <row r="19" spans="1:13" ht="19.2">
      <c r="A19" s="3" t="s">
        <v>17</v>
      </c>
      <c r="B19" s="132" t="s">
        <v>191</v>
      </c>
      <c r="C19" s="132"/>
      <c r="D19" s="132"/>
      <c r="E19" s="132"/>
      <c r="F19" s="132"/>
      <c r="G19" s="132"/>
      <c r="H19" s="132"/>
      <c r="I19" s="132"/>
      <c r="J19" s="132"/>
      <c r="K19" s="132"/>
      <c r="L19" s="132"/>
      <c r="M19" s="132"/>
    </row>
    <row r="20" spans="1:13" ht="14.25" customHeight="1">
      <c r="A20" s="137" t="s">
        <v>18</v>
      </c>
      <c r="B20" s="138"/>
      <c r="C20" s="138"/>
      <c r="D20" s="138"/>
      <c r="E20" s="138"/>
      <c r="F20" s="138"/>
      <c r="G20" s="138"/>
      <c r="H20" s="138"/>
      <c r="I20" s="138"/>
      <c r="J20" s="138"/>
      <c r="K20" s="138"/>
      <c r="L20" s="138"/>
      <c r="M20" s="138"/>
    </row>
    <row r="21" spans="1:13" ht="19.2">
      <c r="A21" s="3" t="s">
        <v>19</v>
      </c>
      <c r="B21" s="132" t="s">
        <v>192</v>
      </c>
      <c r="C21" s="132"/>
      <c r="D21" s="132"/>
      <c r="E21" s="132"/>
      <c r="F21" s="132"/>
      <c r="G21" s="132"/>
      <c r="H21" s="132"/>
      <c r="I21" s="132"/>
      <c r="J21" s="132"/>
      <c r="K21" s="132"/>
      <c r="L21" s="132"/>
      <c r="M21" s="132"/>
    </row>
    <row r="22" spans="1:13">
      <c r="A22" s="3" t="s">
        <v>20</v>
      </c>
      <c r="B22" s="132" t="s">
        <v>193</v>
      </c>
      <c r="C22" s="132"/>
      <c r="D22" s="132"/>
      <c r="E22" s="132"/>
      <c r="F22" s="132"/>
      <c r="G22" s="132"/>
      <c r="H22" s="132"/>
      <c r="I22" s="132"/>
      <c r="J22" s="132"/>
      <c r="K22" s="132"/>
      <c r="L22" s="132"/>
      <c r="M22" s="132"/>
    </row>
    <row r="23" spans="1:13">
      <c r="A23" s="3" t="s">
        <v>21</v>
      </c>
      <c r="B23" s="133">
        <v>45261</v>
      </c>
      <c r="C23" s="132"/>
      <c r="D23" s="132"/>
      <c r="E23" s="132"/>
      <c r="F23" s="132"/>
      <c r="G23" s="132"/>
      <c r="H23" s="132"/>
      <c r="I23" s="132"/>
      <c r="J23" s="132"/>
      <c r="K23" s="132"/>
      <c r="L23" s="132"/>
      <c r="M23" s="132"/>
    </row>
    <row r="24" spans="1:13" ht="14.25" customHeight="1">
      <c r="A24" s="137" t="s">
        <v>22</v>
      </c>
      <c r="B24" s="138"/>
      <c r="C24" s="138"/>
      <c r="D24" s="138"/>
      <c r="E24" s="138"/>
      <c r="F24" s="138"/>
      <c r="G24" s="138"/>
      <c r="H24" s="138"/>
      <c r="I24" s="138"/>
      <c r="J24" s="138"/>
      <c r="K24" s="138"/>
      <c r="L24" s="138"/>
      <c r="M24" s="138"/>
    </row>
    <row r="25" spans="1:13" ht="19.2">
      <c r="A25" s="3" t="s">
        <v>19</v>
      </c>
      <c r="B25" s="132" t="s">
        <v>195</v>
      </c>
      <c r="C25" s="132"/>
      <c r="D25" s="132"/>
      <c r="E25" s="132"/>
      <c r="F25" s="132"/>
      <c r="G25" s="132"/>
      <c r="H25" s="132"/>
      <c r="I25" s="132"/>
      <c r="J25" s="132"/>
      <c r="K25" s="132"/>
      <c r="L25" s="132"/>
      <c r="M25" s="132"/>
    </row>
    <row r="26" spans="1:13">
      <c r="A26" s="3" t="s">
        <v>20</v>
      </c>
      <c r="B26" s="132" t="s">
        <v>196</v>
      </c>
      <c r="C26" s="132"/>
      <c r="D26" s="132"/>
      <c r="E26" s="132"/>
      <c r="F26" s="132"/>
      <c r="G26" s="132"/>
      <c r="H26" s="132"/>
      <c r="I26" s="132"/>
      <c r="J26" s="132"/>
      <c r="K26" s="132"/>
      <c r="L26" s="132"/>
      <c r="M26" s="132"/>
    </row>
    <row r="27" spans="1:13">
      <c r="A27" s="3" t="s">
        <v>21</v>
      </c>
      <c r="B27" s="133">
        <v>40980</v>
      </c>
      <c r="C27" s="132"/>
      <c r="D27" s="132"/>
      <c r="E27" s="132"/>
      <c r="F27" s="132"/>
      <c r="G27" s="132"/>
      <c r="H27" s="132"/>
      <c r="I27" s="132"/>
      <c r="J27" s="132"/>
      <c r="K27" s="132"/>
      <c r="L27" s="132"/>
      <c r="M27" s="132"/>
    </row>
    <row r="28" spans="1:13">
      <c r="A28" s="4"/>
    </row>
    <row r="29" spans="1:13" ht="14.25" customHeight="1">
      <c r="A29" s="134" t="s">
        <v>23</v>
      </c>
      <c r="B29" s="135"/>
      <c r="C29" s="135"/>
      <c r="D29" s="135"/>
      <c r="E29" s="135"/>
      <c r="F29" s="135"/>
      <c r="G29" s="135"/>
      <c r="H29" s="135"/>
      <c r="I29" s="135"/>
      <c r="J29" s="135"/>
      <c r="K29" s="135"/>
      <c r="L29" s="135"/>
      <c r="M29" s="135"/>
    </row>
    <row r="30" spans="1:13" ht="14.25" customHeight="1">
      <c r="A30" s="134" t="s">
        <v>24</v>
      </c>
      <c r="B30" s="135"/>
      <c r="C30" s="135"/>
      <c r="D30" s="135"/>
      <c r="E30" s="135"/>
      <c r="F30" s="135"/>
      <c r="G30" s="135"/>
      <c r="H30" s="135"/>
      <c r="I30" s="135"/>
      <c r="J30" s="135"/>
      <c r="K30" s="135"/>
      <c r="L30" s="135"/>
      <c r="M30" s="135"/>
    </row>
    <row r="31" spans="1:13" ht="14.25" customHeight="1">
      <c r="A31" s="3" t="s">
        <v>25</v>
      </c>
      <c r="B31" s="133">
        <v>44927</v>
      </c>
      <c r="C31" s="132"/>
      <c r="D31" s="132"/>
      <c r="E31" s="132"/>
      <c r="F31" s="132"/>
      <c r="G31" s="132"/>
      <c r="H31" s="132"/>
      <c r="I31" s="132"/>
      <c r="J31" s="132"/>
      <c r="K31" s="132"/>
      <c r="L31" s="132"/>
      <c r="M31" s="132"/>
    </row>
    <row r="32" spans="1:13" ht="14.25" customHeight="1">
      <c r="A32" s="3" t="s">
        <v>26</v>
      </c>
      <c r="B32" s="133">
        <v>45291</v>
      </c>
      <c r="C32" s="132"/>
      <c r="D32" s="132"/>
      <c r="E32" s="132"/>
      <c r="F32" s="132"/>
      <c r="G32" s="132"/>
      <c r="H32" s="132"/>
      <c r="I32" s="132"/>
      <c r="J32" s="132"/>
      <c r="K32" s="132"/>
      <c r="L32" s="132"/>
      <c r="M32" s="132"/>
    </row>
    <row r="33" spans="1:13">
      <c r="A33" s="4"/>
    </row>
    <row r="34" spans="1:13">
      <c r="A34" s="5" t="s">
        <v>27</v>
      </c>
    </row>
    <row r="35" spans="1:13" ht="14.25" customHeight="1">
      <c r="A35" s="128" t="s">
        <v>28</v>
      </c>
      <c r="B35" s="128"/>
      <c r="C35" s="128"/>
      <c r="D35" s="128"/>
      <c r="E35" s="128"/>
      <c r="F35" s="128"/>
      <c r="G35" s="128"/>
      <c r="H35" s="128"/>
      <c r="I35" s="128"/>
      <c r="J35" s="128"/>
      <c r="K35" s="128"/>
      <c r="L35" s="128"/>
      <c r="M35" s="6" t="s">
        <v>29</v>
      </c>
    </row>
    <row r="36" spans="1:13">
      <c r="A36" s="127" t="s">
        <v>197</v>
      </c>
      <c r="B36" s="127"/>
      <c r="C36" s="127"/>
      <c r="D36" s="127"/>
      <c r="E36" s="127"/>
      <c r="F36" s="127"/>
      <c r="G36" s="127"/>
      <c r="H36" s="127"/>
      <c r="I36" s="127"/>
      <c r="J36" s="127"/>
      <c r="K36" s="127"/>
      <c r="L36" s="127"/>
      <c r="M36" s="32" t="s">
        <v>198</v>
      </c>
    </row>
    <row r="37" spans="1:13">
      <c r="A37" s="127" t="s">
        <v>199</v>
      </c>
      <c r="B37" s="127"/>
      <c r="C37" s="127"/>
      <c r="D37" s="127"/>
      <c r="E37" s="127"/>
      <c r="F37" s="127"/>
      <c r="G37" s="127"/>
      <c r="H37" s="127"/>
      <c r="I37" s="127"/>
      <c r="J37" s="127"/>
      <c r="K37" s="127"/>
      <c r="L37" s="127"/>
      <c r="M37" s="32" t="s">
        <v>198</v>
      </c>
    </row>
    <row r="38" spans="1:13">
      <c r="A38" s="127" t="s">
        <v>200</v>
      </c>
      <c r="B38" s="127"/>
      <c r="C38" s="127"/>
      <c r="D38" s="127"/>
      <c r="E38" s="127"/>
      <c r="F38" s="127"/>
      <c r="G38" s="127"/>
      <c r="H38" s="127"/>
      <c r="I38" s="127"/>
      <c r="J38" s="127"/>
      <c r="K38" s="127"/>
      <c r="L38" s="127"/>
      <c r="M38" s="32" t="s">
        <v>198</v>
      </c>
    </row>
    <row r="39" spans="1:13" ht="31.2" customHeight="1">
      <c r="A39" s="127" t="s">
        <v>201</v>
      </c>
      <c r="B39" s="127"/>
      <c r="C39" s="127"/>
      <c r="D39" s="127"/>
      <c r="E39" s="127"/>
      <c r="F39" s="127"/>
      <c r="G39" s="127"/>
      <c r="H39" s="127"/>
      <c r="I39" s="127"/>
      <c r="J39" s="127"/>
      <c r="K39" s="127"/>
      <c r="L39" s="127"/>
      <c r="M39" s="32" t="s">
        <v>198</v>
      </c>
    </row>
    <row r="40" spans="1:13">
      <c r="A40" s="127" t="s">
        <v>202</v>
      </c>
      <c r="B40" s="127"/>
      <c r="C40" s="127"/>
      <c r="D40" s="127"/>
      <c r="E40" s="127"/>
      <c r="F40" s="127"/>
      <c r="G40" s="127"/>
      <c r="H40" s="127"/>
      <c r="I40" s="127"/>
      <c r="J40" s="127"/>
      <c r="K40" s="127"/>
      <c r="L40" s="127"/>
      <c r="M40" s="32" t="s">
        <v>198</v>
      </c>
    </row>
    <row r="41" spans="1:13">
      <c r="A41" s="4"/>
    </row>
    <row r="42" spans="1:13">
      <c r="A42" s="5" t="s">
        <v>30</v>
      </c>
    </row>
    <row r="43" spans="1:13" ht="14.25" customHeight="1">
      <c r="A43" s="128" t="s">
        <v>31</v>
      </c>
      <c r="B43" s="128"/>
      <c r="C43" s="128"/>
      <c r="D43" s="128"/>
      <c r="E43" s="128"/>
      <c r="F43" s="128"/>
      <c r="G43" s="128"/>
      <c r="H43" s="128"/>
      <c r="I43" s="128"/>
      <c r="J43" s="128"/>
      <c r="K43" s="128"/>
      <c r="L43" s="128"/>
      <c r="M43" s="6" t="s">
        <v>32</v>
      </c>
    </row>
    <row r="44" spans="1:13">
      <c r="A44" s="127" t="s">
        <v>203</v>
      </c>
      <c r="B44" s="127"/>
      <c r="C44" s="127"/>
      <c r="D44" s="127"/>
      <c r="E44" s="127"/>
      <c r="F44" s="127"/>
      <c r="G44" s="127"/>
      <c r="H44" s="127"/>
      <c r="I44" s="127"/>
      <c r="J44" s="127"/>
      <c r="K44" s="127"/>
      <c r="L44" s="127"/>
      <c r="M44" s="32">
        <v>7</v>
      </c>
    </row>
    <row r="46" spans="1:13">
      <c r="A46" s="5" t="s">
        <v>33</v>
      </c>
    </row>
    <row r="47" spans="1:13" ht="18" customHeight="1">
      <c r="A47" s="128" t="s">
        <v>31</v>
      </c>
      <c r="B47" s="128"/>
      <c r="C47" s="128"/>
      <c r="D47" s="128"/>
      <c r="E47" s="128"/>
      <c r="F47" s="128"/>
      <c r="G47" s="128"/>
      <c r="H47" s="128"/>
      <c r="I47" s="128" t="s">
        <v>34</v>
      </c>
      <c r="J47" s="128"/>
      <c r="K47" s="129" t="s">
        <v>35</v>
      </c>
      <c r="L47" s="130"/>
      <c r="M47" s="131"/>
    </row>
    <row r="48" spans="1:13">
      <c r="A48" s="127" t="s">
        <v>204</v>
      </c>
      <c r="B48" s="127"/>
      <c r="C48" s="127"/>
      <c r="D48" s="127"/>
      <c r="E48" s="127"/>
      <c r="F48" s="127"/>
      <c r="G48" s="127"/>
      <c r="H48" s="127"/>
      <c r="I48" s="127" t="s">
        <v>204</v>
      </c>
      <c r="J48" s="127"/>
      <c r="K48" s="127" t="s">
        <v>204</v>
      </c>
      <c r="L48" s="127"/>
      <c r="M48" s="127"/>
    </row>
    <row r="49" spans="1:13">
      <c r="A49" s="7"/>
      <c r="B49" s="7"/>
      <c r="C49" s="7"/>
      <c r="D49" s="7"/>
      <c r="E49" s="7"/>
      <c r="F49" s="7"/>
      <c r="G49" s="7"/>
      <c r="H49" s="7"/>
      <c r="I49" s="7"/>
      <c r="J49" s="7"/>
      <c r="K49" s="7"/>
    </row>
    <row r="50" spans="1:13">
      <c r="A50" s="5" t="s">
        <v>36</v>
      </c>
    </row>
    <row r="51" spans="1:13" ht="13.8" customHeight="1">
      <c r="A51" s="126" t="s">
        <v>37</v>
      </c>
      <c r="B51" s="126" t="s">
        <v>38</v>
      </c>
      <c r="C51" s="126" t="s">
        <v>39</v>
      </c>
      <c r="D51" s="126" t="s">
        <v>31</v>
      </c>
      <c r="E51" s="79" t="s">
        <v>40</v>
      </c>
      <c r="F51" s="79"/>
      <c r="G51" s="79"/>
      <c r="H51" s="79" t="s">
        <v>41</v>
      </c>
      <c r="I51" s="79"/>
      <c r="J51" s="79"/>
      <c r="K51" s="79"/>
      <c r="L51" s="79"/>
      <c r="M51" s="8" t="s">
        <v>42</v>
      </c>
    </row>
    <row r="52" spans="1:13" ht="19.2" customHeight="1">
      <c r="A52" s="74"/>
      <c r="B52" s="74"/>
      <c r="C52" s="74"/>
      <c r="D52" s="74"/>
      <c r="E52" s="9" t="s">
        <v>43</v>
      </c>
      <c r="F52" s="9" t="s">
        <v>44</v>
      </c>
      <c r="G52" s="9" t="s">
        <v>45</v>
      </c>
      <c r="H52" s="9" t="s">
        <v>46</v>
      </c>
      <c r="I52" s="9" t="s">
        <v>47</v>
      </c>
      <c r="J52" s="9" t="s">
        <v>48</v>
      </c>
      <c r="K52" s="9" t="s">
        <v>49</v>
      </c>
      <c r="L52" s="9" t="s">
        <v>50</v>
      </c>
      <c r="M52" s="17"/>
    </row>
    <row r="53" spans="1:13" s="54" customFormat="1" ht="55.8" customHeight="1">
      <c r="A53" s="145" t="s">
        <v>351</v>
      </c>
      <c r="B53" s="146">
        <v>1</v>
      </c>
      <c r="C53" s="147">
        <v>11653</v>
      </c>
      <c r="D53" s="146" t="s">
        <v>354</v>
      </c>
      <c r="E53" s="139">
        <v>6211.2000000000007</v>
      </c>
      <c r="F53" s="139">
        <v>5445.7999999999993</v>
      </c>
      <c r="G53" s="139">
        <v>0</v>
      </c>
      <c r="H53" s="139">
        <v>0</v>
      </c>
      <c r="I53" s="139">
        <v>11653</v>
      </c>
      <c r="J53" s="139">
        <v>0</v>
      </c>
      <c r="K53" s="139">
        <v>142</v>
      </c>
      <c r="L53" s="139">
        <v>0</v>
      </c>
      <c r="M53" s="140" t="s">
        <v>368</v>
      </c>
    </row>
    <row r="54" spans="1:13" s="54" customFormat="1" ht="55.8" customHeight="1">
      <c r="A54" s="145" t="s">
        <v>351</v>
      </c>
      <c r="B54" s="146">
        <v>1</v>
      </c>
      <c r="C54" s="147">
        <v>2154</v>
      </c>
      <c r="D54" s="146" t="s">
        <v>357</v>
      </c>
      <c r="E54" s="139">
        <v>808</v>
      </c>
      <c r="F54" s="139">
        <v>1346</v>
      </c>
      <c r="G54" s="139">
        <v>0</v>
      </c>
      <c r="H54" s="139">
        <v>391</v>
      </c>
      <c r="I54" s="139">
        <v>1340</v>
      </c>
      <c r="J54" s="139">
        <v>0</v>
      </c>
      <c r="K54" s="139">
        <v>423</v>
      </c>
      <c r="L54" s="139">
        <v>0</v>
      </c>
      <c r="M54" s="140" t="s">
        <v>368</v>
      </c>
    </row>
    <row r="55" spans="1:13" s="54" customFormat="1" ht="55.8" customHeight="1">
      <c r="A55" s="145" t="s">
        <v>351</v>
      </c>
      <c r="B55" s="146">
        <v>1</v>
      </c>
      <c r="C55" s="147">
        <v>5250</v>
      </c>
      <c r="D55" s="146" t="s">
        <v>355</v>
      </c>
      <c r="E55" s="139">
        <v>2572</v>
      </c>
      <c r="F55" s="139">
        <v>2678</v>
      </c>
      <c r="G55" s="139">
        <v>0</v>
      </c>
      <c r="H55" s="139">
        <v>0</v>
      </c>
      <c r="I55" s="139">
        <v>5250</v>
      </c>
      <c r="J55" s="139">
        <v>0</v>
      </c>
      <c r="K55" s="139">
        <v>0</v>
      </c>
      <c r="L55" s="139">
        <v>0</v>
      </c>
      <c r="M55" s="140" t="s">
        <v>368</v>
      </c>
    </row>
    <row r="56" spans="1:13" s="54" customFormat="1" ht="55.8" customHeight="1">
      <c r="A56" s="145" t="s">
        <v>351</v>
      </c>
      <c r="B56" s="146">
        <v>1</v>
      </c>
      <c r="C56" s="147">
        <v>2248</v>
      </c>
      <c r="D56" s="146" t="s">
        <v>356</v>
      </c>
      <c r="E56" s="139">
        <v>898</v>
      </c>
      <c r="F56" s="139">
        <v>1326</v>
      </c>
      <c r="G56" s="139">
        <v>0</v>
      </c>
      <c r="H56" s="139">
        <v>828</v>
      </c>
      <c r="I56" s="139">
        <v>1171</v>
      </c>
      <c r="J56" s="139">
        <v>0</v>
      </c>
      <c r="K56" s="139">
        <v>0</v>
      </c>
      <c r="L56" s="139">
        <v>0</v>
      </c>
      <c r="M56" s="140" t="s">
        <v>368</v>
      </c>
    </row>
    <row r="57" spans="1:13" s="54" customFormat="1" ht="55.8" customHeight="1">
      <c r="A57" s="145" t="s">
        <v>351</v>
      </c>
      <c r="B57" s="146">
        <v>1</v>
      </c>
      <c r="C57" s="147">
        <v>1000</v>
      </c>
      <c r="D57" s="146" t="s">
        <v>352</v>
      </c>
      <c r="E57" s="139">
        <v>480</v>
      </c>
      <c r="F57" s="139">
        <v>520</v>
      </c>
      <c r="G57" s="139">
        <v>0</v>
      </c>
      <c r="H57" s="139">
        <v>48</v>
      </c>
      <c r="I57" s="139">
        <v>675</v>
      </c>
      <c r="J57" s="139">
        <v>8</v>
      </c>
      <c r="K57" s="139">
        <v>258</v>
      </c>
      <c r="L57" s="139">
        <v>19</v>
      </c>
      <c r="M57" s="140" t="s">
        <v>368</v>
      </c>
    </row>
    <row r="58" spans="1:13" s="54" customFormat="1" ht="55.8" customHeight="1">
      <c r="A58" s="145" t="s">
        <v>351</v>
      </c>
      <c r="B58" s="146">
        <v>1</v>
      </c>
      <c r="C58" s="147">
        <v>2859</v>
      </c>
      <c r="D58" s="146" t="s">
        <v>353</v>
      </c>
      <c r="E58" s="139">
        <v>1392</v>
      </c>
      <c r="F58" s="139">
        <v>1467</v>
      </c>
      <c r="G58" s="139">
        <v>0</v>
      </c>
      <c r="H58" s="139">
        <v>221</v>
      </c>
      <c r="I58" s="139">
        <v>2213</v>
      </c>
      <c r="J58" s="139">
        <v>4</v>
      </c>
      <c r="K58" s="139">
        <v>221</v>
      </c>
      <c r="L58" s="139">
        <v>136</v>
      </c>
      <c r="M58" s="140" t="s">
        <v>368</v>
      </c>
    </row>
    <row r="59" spans="1:13" s="54" customFormat="1" ht="55.8" customHeight="1">
      <c r="A59" s="145" t="s">
        <v>351</v>
      </c>
      <c r="B59" s="146">
        <v>1</v>
      </c>
      <c r="C59" s="147">
        <v>9704</v>
      </c>
      <c r="D59" s="146" t="s">
        <v>358</v>
      </c>
      <c r="E59" s="139">
        <v>5781</v>
      </c>
      <c r="F59" s="139">
        <v>3923</v>
      </c>
      <c r="G59" s="139">
        <v>0</v>
      </c>
      <c r="H59" s="139">
        <v>0</v>
      </c>
      <c r="I59" s="139">
        <v>9704</v>
      </c>
      <c r="J59" s="139">
        <v>0</v>
      </c>
      <c r="K59" s="139">
        <v>0</v>
      </c>
      <c r="L59" s="139">
        <v>0</v>
      </c>
      <c r="M59" s="140" t="s">
        <v>368</v>
      </c>
    </row>
    <row r="60" spans="1:13">
      <c r="A60" s="11"/>
      <c r="B60" s="11"/>
      <c r="C60" s="12"/>
      <c r="D60" s="11"/>
      <c r="E60" s="12"/>
      <c r="F60" s="12"/>
      <c r="G60" s="12"/>
      <c r="H60" s="12"/>
      <c r="I60" s="12"/>
      <c r="J60" s="12"/>
      <c r="K60" s="12"/>
      <c r="L60" s="12"/>
      <c r="M60" s="11"/>
    </row>
    <row r="61" spans="1:13">
      <c r="A61" s="5" t="s">
        <v>51</v>
      </c>
    </row>
    <row r="62" spans="1:13" ht="21" customHeight="1">
      <c r="A62" s="79" t="s">
        <v>52</v>
      </c>
      <c r="B62" s="79"/>
      <c r="C62" s="8" t="s">
        <v>53</v>
      </c>
      <c r="D62" s="79" t="s">
        <v>54</v>
      </c>
      <c r="E62" s="79"/>
      <c r="F62" s="79"/>
      <c r="G62" s="125" t="s">
        <v>55</v>
      </c>
      <c r="H62" s="125"/>
      <c r="I62" s="125"/>
      <c r="J62" s="125"/>
      <c r="K62" s="125"/>
      <c r="L62" s="125" t="s">
        <v>56</v>
      </c>
      <c r="M62" s="125"/>
    </row>
    <row r="63" spans="1:13" ht="73.8" customHeight="1">
      <c r="A63" s="116" t="s">
        <v>57</v>
      </c>
      <c r="B63" s="116"/>
      <c r="C63" s="30" t="s">
        <v>205</v>
      </c>
      <c r="D63" s="117" t="s">
        <v>211</v>
      </c>
      <c r="E63" s="118"/>
      <c r="F63" s="119"/>
      <c r="G63" s="120" t="s">
        <v>206</v>
      </c>
      <c r="H63" s="121"/>
      <c r="I63" s="121"/>
      <c r="J63" s="121"/>
      <c r="K63" s="122"/>
      <c r="L63" s="123" t="s">
        <v>216</v>
      </c>
      <c r="M63" s="123"/>
    </row>
    <row r="64" spans="1:13" ht="73.8" customHeight="1">
      <c r="A64" s="116" t="s">
        <v>58</v>
      </c>
      <c r="B64" s="116"/>
      <c r="C64" s="30" t="s">
        <v>205</v>
      </c>
      <c r="D64" s="117" t="s">
        <v>212</v>
      </c>
      <c r="E64" s="118"/>
      <c r="F64" s="119"/>
      <c r="G64" s="120" t="s">
        <v>207</v>
      </c>
      <c r="H64" s="121"/>
      <c r="I64" s="121"/>
      <c r="J64" s="121"/>
      <c r="K64" s="122"/>
      <c r="L64" s="123" t="s">
        <v>217</v>
      </c>
      <c r="M64" s="123"/>
    </row>
    <row r="65" spans="1:13" ht="73.8" customHeight="1">
      <c r="A65" s="116" t="s">
        <v>59</v>
      </c>
      <c r="B65" s="116"/>
      <c r="C65" s="30" t="s">
        <v>205</v>
      </c>
      <c r="D65" s="117" t="s">
        <v>213</v>
      </c>
      <c r="E65" s="118"/>
      <c r="F65" s="119"/>
      <c r="G65" s="120" t="s">
        <v>208</v>
      </c>
      <c r="H65" s="121"/>
      <c r="I65" s="121"/>
      <c r="J65" s="121"/>
      <c r="K65" s="122"/>
      <c r="L65" s="123" t="s">
        <v>218</v>
      </c>
      <c r="M65" s="123"/>
    </row>
    <row r="66" spans="1:13" ht="73.8" customHeight="1">
      <c r="A66" s="116" t="s">
        <v>60</v>
      </c>
      <c r="B66" s="116"/>
      <c r="C66" s="30" t="s">
        <v>205</v>
      </c>
      <c r="D66" s="117" t="s">
        <v>214</v>
      </c>
      <c r="E66" s="118"/>
      <c r="F66" s="119"/>
      <c r="G66" s="120" t="s">
        <v>209</v>
      </c>
      <c r="H66" s="121"/>
      <c r="I66" s="121"/>
      <c r="J66" s="121"/>
      <c r="K66" s="122"/>
      <c r="L66" s="123" t="s">
        <v>219</v>
      </c>
      <c r="M66" s="123"/>
    </row>
    <row r="67" spans="1:13" ht="73.8" customHeight="1">
      <c r="A67" s="116" t="s">
        <v>61</v>
      </c>
      <c r="B67" s="116"/>
      <c r="C67" s="30" t="s">
        <v>205</v>
      </c>
      <c r="D67" s="117" t="s">
        <v>215</v>
      </c>
      <c r="E67" s="118"/>
      <c r="F67" s="119"/>
      <c r="G67" s="120" t="s">
        <v>210</v>
      </c>
      <c r="H67" s="121"/>
      <c r="I67" s="121"/>
      <c r="J67" s="121"/>
      <c r="K67" s="122"/>
      <c r="L67" s="123" t="s">
        <v>220</v>
      </c>
      <c r="M67" s="123"/>
    </row>
    <row r="68" spans="1:13">
      <c r="A68" s="13"/>
      <c r="B68" s="13"/>
      <c r="C68" s="14"/>
      <c r="D68" s="15"/>
      <c r="E68" s="15"/>
      <c r="F68" s="15"/>
      <c r="G68" s="16"/>
      <c r="H68" s="16"/>
      <c r="I68" s="16"/>
      <c r="J68" s="16"/>
      <c r="K68" s="16"/>
      <c r="L68" s="16"/>
      <c r="M68" s="16"/>
    </row>
    <row r="69" spans="1:13">
      <c r="A69" s="5" t="s">
        <v>62</v>
      </c>
    </row>
    <row r="70" spans="1:13">
      <c r="A70" s="79" t="s">
        <v>63</v>
      </c>
      <c r="B70" s="79"/>
      <c r="C70" s="79"/>
      <c r="D70" s="79"/>
      <c r="E70" s="79"/>
      <c r="F70" s="79"/>
      <c r="G70" s="79"/>
      <c r="H70" s="79"/>
      <c r="I70" s="8" t="s">
        <v>64</v>
      </c>
      <c r="J70" s="79" t="s">
        <v>65</v>
      </c>
      <c r="K70" s="79"/>
      <c r="L70" s="79"/>
      <c r="M70" s="79"/>
    </row>
    <row r="71" spans="1:13" ht="40.799999999999997" customHeight="1">
      <c r="A71" s="84" t="s">
        <v>66</v>
      </c>
      <c r="B71" s="84"/>
      <c r="C71" s="84"/>
      <c r="D71" s="84"/>
      <c r="E71" s="84"/>
      <c r="F71" s="84"/>
      <c r="G71" s="84"/>
      <c r="H71" s="84"/>
      <c r="I71" s="30" t="s">
        <v>205</v>
      </c>
      <c r="J71" s="85" t="s">
        <v>234</v>
      </c>
      <c r="K71" s="124"/>
      <c r="L71" s="124"/>
      <c r="M71" s="124"/>
    </row>
    <row r="72" spans="1:13" ht="40.799999999999997" customHeight="1">
      <c r="A72" s="84" t="s">
        <v>67</v>
      </c>
      <c r="B72" s="84"/>
      <c r="C72" s="84"/>
      <c r="D72" s="84"/>
      <c r="E72" s="84"/>
      <c r="F72" s="84"/>
      <c r="G72" s="84"/>
      <c r="H72" s="84"/>
      <c r="I72" s="30" t="s">
        <v>205</v>
      </c>
      <c r="J72" s="85" t="s">
        <v>235</v>
      </c>
      <c r="K72" s="124"/>
      <c r="L72" s="124"/>
      <c r="M72" s="124"/>
    </row>
    <row r="73" spans="1:13">
      <c r="A73" s="13"/>
      <c r="B73" s="13"/>
      <c r="C73" s="13"/>
      <c r="D73" s="13"/>
      <c r="E73" s="13"/>
      <c r="F73" s="13"/>
      <c r="G73" s="13"/>
      <c r="H73" s="13"/>
      <c r="J73" s="11"/>
    </row>
    <row r="74" spans="1:13">
      <c r="A74" s="5" t="s">
        <v>68</v>
      </c>
    </row>
    <row r="75" spans="1:13" ht="38.4">
      <c r="A75" s="79" t="s">
        <v>69</v>
      </c>
      <c r="B75" s="79"/>
      <c r="C75" s="79"/>
      <c r="D75" s="79"/>
      <c r="E75" s="79"/>
      <c r="F75" s="79"/>
      <c r="G75" s="79"/>
      <c r="H75" s="8" t="s">
        <v>53</v>
      </c>
      <c r="I75" s="8" t="s">
        <v>70</v>
      </c>
      <c r="J75" s="79" t="s">
        <v>65</v>
      </c>
      <c r="K75" s="79"/>
      <c r="L75" s="79"/>
      <c r="M75" s="79"/>
    </row>
    <row r="76" spans="1:13">
      <c r="A76" s="84" t="s">
        <v>71</v>
      </c>
      <c r="B76" s="84"/>
      <c r="C76" s="84"/>
      <c r="D76" s="84"/>
      <c r="E76" s="84"/>
      <c r="F76" s="84"/>
      <c r="G76" s="84"/>
      <c r="H76" s="31" t="s">
        <v>236</v>
      </c>
      <c r="I76" s="31">
        <v>0</v>
      </c>
      <c r="J76" s="78"/>
      <c r="K76" s="78"/>
      <c r="L76" s="78"/>
      <c r="M76" s="78"/>
    </row>
    <row r="77" spans="1:13">
      <c r="A77" s="84" t="s">
        <v>72</v>
      </c>
      <c r="B77" s="84"/>
      <c r="C77" s="84"/>
      <c r="D77" s="84" t="s">
        <v>73</v>
      </c>
      <c r="E77" s="84"/>
      <c r="F77" s="84"/>
      <c r="G77" s="84"/>
      <c r="H77" s="31" t="s">
        <v>236</v>
      </c>
      <c r="I77" s="31">
        <v>0</v>
      </c>
      <c r="J77" s="78"/>
      <c r="K77" s="78"/>
      <c r="L77" s="78"/>
      <c r="M77" s="78"/>
    </row>
    <row r="78" spans="1:13">
      <c r="A78" s="84" t="s">
        <v>74</v>
      </c>
      <c r="B78" s="84"/>
      <c r="C78" s="84"/>
      <c r="D78" s="84" t="s">
        <v>73</v>
      </c>
      <c r="E78" s="84"/>
      <c r="F78" s="84"/>
      <c r="G78" s="84"/>
      <c r="H78" s="31" t="s">
        <v>236</v>
      </c>
      <c r="I78" s="31">
        <v>0</v>
      </c>
      <c r="J78" s="78"/>
      <c r="K78" s="78"/>
      <c r="L78" s="78"/>
      <c r="M78" s="78"/>
    </row>
    <row r="79" spans="1:13">
      <c r="A79" s="84" t="s">
        <v>75</v>
      </c>
      <c r="B79" s="84"/>
      <c r="C79" s="84"/>
      <c r="D79" s="84" t="s">
        <v>73</v>
      </c>
      <c r="E79" s="84"/>
      <c r="F79" s="84"/>
      <c r="G79" s="84"/>
      <c r="H79" s="31" t="s">
        <v>236</v>
      </c>
      <c r="I79" s="31">
        <v>0</v>
      </c>
      <c r="J79" s="78"/>
      <c r="K79" s="78"/>
      <c r="L79" s="78"/>
      <c r="M79" s="78"/>
    </row>
    <row r="80" spans="1:13">
      <c r="A80" s="84" t="s">
        <v>76</v>
      </c>
      <c r="B80" s="84"/>
      <c r="C80" s="84"/>
      <c r="D80" s="84" t="s">
        <v>73</v>
      </c>
      <c r="E80" s="84"/>
      <c r="F80" s="84"/>
      <c r="G80" s="84"/>
      <c r="H80" s="31" t="s">
        <v>236</v>
      </c>
      <c r="I80" s="31">
        <v>0</v>
      </c>
      <c r="J80" s="78"/>
      <c r="K80" s="78"/>
      <c r="L80" s="78"/>
      <c r="M80" s="78"/>
    </row>
    <row r="81" spans="1:13" ht="46.8" customHeight="1">
      <c r="A81" s="84" t="s">
        <v>77</v>
      </c>
      <c r="B81" s="84"/>
      <c r="C81" s="84"/>
      <c r="D81" s="84" t="s">
        <v>73</v>
      </c>
      <c r="E81" s="84"/>
      <c r="F81" s="84"/>
      <c r="G81" s="84"/>
      <c r="H81" s="31" t="s">
        <v>205</v>
      </c>
      <c r="I81" s="31">
        <v>6</v>
      </c>
      <c r="J81" s="114" t="s">
        <v>235</v>
      </c>
      <c r="K81" s="115"/>
      <c r="L81" s="115"/>
      <c r="M81" s="115"/>
    </row>
    <row r="83" spans="1:13">
      <c r="A83" s="5" t="s">
        <v>78</v>
      </c>
    </row>
    <row r="84" spans="1:13" ht="19.2">
      <c r="A84" s="79" t="s">
        <v>79</v>
      </c>
      <c r="B84" s="79"/>
      <c r="C84" s="79"/>
      <c r="D84" s="79"/>
      <c r="E84" s="79"/>
      <c r="F84" s="79"/>
      <c r="G84" s="79"/>
      <c r="H84" s="8" t="s">
        <v>53</v>
      </c>
      <c r="I84" s="8" t="s">
        <v>80</v>
      </c>
      <c r="J84" s="79" t="s">
        <v>65</v>
      </c>
      <c r="K84" s="79"/>
      <c r="L84" s="79"/>
      <c r="M84" s="79"/>
    </row>
    <row r="85" spans="1:13">
      <c r="A85" s="84" t="s">
        <v>81</v>
      </c>
      <c r="B85" s="84"/>
      <c r="C85" s="84"/>
      <c r="D85" s="84"/>
      <c r="E85" s="84"/>
      <c r="F85" s="84"/>
      <c r="G85" s="84"/>
      <c r="H85" s="31" t="s">
        <v>236</v>
      </c>
      <c r="I85" s="31" t="s">
        <v>237</v>
      </c>
      <c r="J85" s="113" t="s">
        <v>237</v>
      </c>
      <c r="K85" s="113"/>
      <c r="L85" s="113"/>
      <c r="M85" s="113"/>
    </row>
    <row r="86" spans="1:13">
      <c r="A86" s="84" t="s">
        <v>82</v>
      </c>
      <c r="B86" s="84"/>
      <c r="C86" s="84"/>
      <c r="D86" s="84"/>
      <c r="E86" s="84"/>
      <c r="F86" s="84"/>
      <c r="G86" s="84"/>
      <c r="H86" s="31" t="s">
        <v>236</v>
      </c>
      <c r="I86" s="31" t="s">
        <v>237</v>
      </c>
      <c r="J86" s="113" t="s">
        <v>237</v>
      </c>
      <c r="K86" s="113"/>
      <c r="L86" s="113"/>
      <c r="M86" s="113"/>
    </row>
    <row r="87" spans="1:13">
      <c r="A87" s="84" t="s">
        <v>83</v>
      </c>
      <c r="B87" s="84"/>
      <c r="C87" s="84"/>
      <c r="D87" s="84"/>
      <c r="E87" s="84"/>
      <c r="F87" s="84"/>
      <c r="G87" s="84"/>
      <c r="H87" s="31" t="s">
        <v>236</v>
      </c>
      <c r="I87" s="31" t="s">
        <v>237</v>
      </c>
      <c r="J87" s="113" t="s">
        <v>237</v>
      </c>
      <c r="K87" s="113"/>
      <c r="L87" s="113"/>
      <c r="M87" s="113"/>
    </row>
    <row r="88" spans="1:13">
      <c r="A88" s="84" t="s">
        <v>84</v>
      </c>
      <c r="B88" s="84"/>
      <c r="C88" s="84"/>
      <c r="D88" s="84"/>
      <c r="E88" s="84"/>
      <c r="F88" s="84"/>
      <c r="G88" s="84"/>
      <c r="H88" s="31" t="s">
        <v>236</v>
      </c>
      <c r="I88" s="31" t="s">
        <v>237</v>
      </c>
      <c r="J88" s="113" t="s">
        <v>237</v>
      </c>
      <c r="K88" s="113"/>
      <c r="L88" s="113"/>
      <c r="M88" s="113"/>
    </row>
    <row r="89" spans="1:13">
      <c r="A89" s="84" t="s">
        <v>77</v>
      </c>
      <c r="B89" s="84"/>
      <c r="C89" s="84"/>
      <c r="D89" s="84"/>
      <c r="E89" s="84"/>
      <c r="F89" s="84"/>
      <c r="G89" s="84"/>
      <c r="H89" s="31" t="s">
        <v>236</v>
      </c>
      <c r="I89" s="31" t="s">
        <v>237</v>
      </c>
      <c r="J89" s="113" t="s">
        <v>237</v>
      </c>
      <c r="K89" s="113"/>
      <c r="L89" s="113"/>
      <c r="M89" s="113"/>
    </row>
    <row r="90" spans="1:13">
      <c r="A90" s="4"/>
    </row>
    <row r="91" spans="1:13">
      <c r="A91" s="5" t="s">
        <v>85</v>
      </c>
    </row>
    <row r="92" spans="1:13" ht="24.75" customHeight="1">
      <c r="A92" s="8" t="s">
        <v>86</v>
      </c>
      <c r="B92" s="79" t="s">
        <v>87</v>
      </c>
      <c r="C92" s="79"/>
      <c r="D92" s="79"/>
      <c r="E92" s="18" t="s">
        <v>88</v>
      </c>
      <c r="F92" s="79" t="s">
        <v>89</v>
      </c>
      <c r="G92" s="79"/>
      <c r="H92" s="79"/>
      <c r="I92" s="79"/>
      <c r="J92" s="79" t="s">
        <v>65</v>
      </c>
      <c r="K92" s="79"/>
      <c r="L92" s="79"/>
      <c r="M92" s="79"/>
    </row>
    <row r="93" spans="1:13" ht="15.75" customHeight="1">
      <c r="A93" s="19" t="s">
        <v>90</v>
      </c>
      <c r="B93" s="110" t="s">
        <v>91</v>
      </c>
      <c r="C93" s="110"/>
      <c r="D93" s="110"/>
      <c r="E93" s="33" t="s">
        <v>205</v>
      </c>
      <c r="F93" s="111" t="s">
        <v>221</v>
      </c>
      <c r="G93" s="111"/>
      <c r="H93" s="111"/>
      <c r="I93" s="111"/>
      <c r="J93" s="112" t="s">
        <v>233</v>
      </c>
      <c r="K93" s="78"/>
      <c r="L93" s="78"/>
      <c r="M93" s="78"/>
    </row>
    <row r="94" spans="1:13" ht="15.75" customHeight="1">
      <c r="A94" s="19" t="s">
        <v>90</v>
      </c>
      <c r="B94" s="110" t="s">
        <v>92</v>
      </c>
      <c r="C94" s="110"/>
      <c r="D94" s="110"/>
      <c r="E94" s="33" t="s">
        <v>205</v>
      </c>
      <c r="F94" s="111" t="s">
        <v>222</v>
      </c>
      <c r="G94" s="111"/>
      <c r="H94" s="111"/>
      <c r="I94" s="111"/>
      <c r="J94" s="112" t="s">
        <v>233</v>
      </c>
      <c r="K94" s="78"/>
      <c r="L94" s="78"/>
      <c r="M94" s="78"/>
    </row>
    <row r="95" spans="1:13" ht="15.75" customHeight="1">
      <c r="A95" s="19" t="s">
        <v>93</v>
      </c>
      <c r="B95" s="110" t="s">
        <v>94</v>
      </c>
      <c r="C95" s="110"/>
      <c r="D95" s="110"/>
      <c r="E95" s="33" t="s">
        <v>205</v>
      </c>
      <c r="F95" s="111" t="s">
        <v>223</v>
      </c>
      <c r="G95" s="111"/>
      <c r="H95" s="111"/>
      <c r="I95" s="111"/>
      <c r="J95" s="112" t="s">
        <v>233</v>
      </c>
      <c r="K95" s="78"/>
      <c r="L95" s="78"/>
      <c r="M95" s="78"/>
    </row>
    <row r="96" spans="1:13" ht="15.75" customHeight="1">
      <c r="A96" s="19" t="s">
        <v>93</v>
      </c>
      <c r="B96" s="110" t="s">
        <v>95</v>
      </c>
      <c r="C96" s="110"/>
      <c r="D96" s="110"/>
      <c r="E96" s="33" t="s">
        <v>205</v>
      </c>
      <c r="F96" s="111" t="s">
        <v>224</v>
      </c>
      <c r="G96" s="111"/>
      <c r="H96" s="111"/>
      <c r="I96" s="111"/>
      <c r="J96" s="112" t="s">
        <v>233</v>
      </c>
      <c r="K96" s="78"/>
      <c r="L96" s="78"/>
      <c r="M96" s="78"/>
    </row>
    <row r="97" spans="1:13" ht="15.75" customHeight="1">
      <c r="A97" s="19" t="s">
        <v>93</v>
      </c>
      <c r="B97" s="110" t="s">
        <v>96</v>
      </c>
      <c r="C97" s="110"/>
      <c r="D97" s="110"/>
      <c r="E97" s="33" t="s">
        <v>205</v>
      </c>
      <c r="F97" s="111" t="s">
        <v>225</v>
      </c>
      <c r="G97" s="111"/>
      <c r="H97" s="111"/>
      <c r="I97" s="111"/>
      <c r="J97" s="112" t="s">
        <v>233</v>
      </c>
      <c r="K97" s="78"/>
      <c r="L97" s="78"/>
      <c r="M97" s="78"/>
    </row>
    <row r="98" spans="1:13" ht="25.05" customHeight="1">
      <c r="A98" s="19" t="s">
        <v>93</v>
      </c>
      <c r="B98" s="110" t="s">
        <v>97</v>
      </c>
      <c r="C98" s="110"/>
      <c r="D98" s="110"/>
      <c r="E98" s="33" t="s">
        <v>205</v>
      </c>
      <c r="F98" s="111" t="s">
        <v>226</v>
      </c>
      <c r="G98" s="111"/>
      <c r="H98" s="111"/>
      <c r="I98" s="111"/>
      <c r="J98" s="112" t="s">
        <v>233</v>
      </c>
      <c r="K98" s="78"/>
      <c r="L98" s="78"/>
      <c r="M98" s="78"/>
    </row>
    <row r="99" spans="1:13" ht="15.75" customHeight="1">
      <c r="A99" s="19" t="s">
        <v>98</v>
      </c>
      <c r="B99" s="110" t="s">
        <v>99</v>
      </c>
      <c r="C99" s="110"/>
      <c r="D99" s="110"/>
      <c r="E99" s="33" t="s">
        <v>205</v>
      </c>
      <c r="F99" s="111" t="s">
        <v>227</v>
      </c>
      <c r="G99" s="111"/>
      <c r="H99" s="111"/>
      <c r="I99" s="111"/>
      <c r="J99" s="112" t="s">
        <v>233</v>
      </c>
      <c r="K99" s="78"/>
      <c r="L99" s="78"/>
      <c r="M99" s="78"/>
    </row>
    <row r="100" spans="1:13" ht="15.75" customHeight="1">
      <c r="A100" s="19" t="s">
        <v>98</v>
      </c>
      <c r="B100" s="110" t="s">
        <v>100</v>
      </c>
      <c r="C100" s="110"/>
      <c r="D100" s="110"/>
      <c r="E100" s="33" t="s">
        <v>205</v>
      </c>
      <c r="F100" s="111" t="s">
        <v>228</v>
      </c>
      <c r="G100" s="111"/>
      <c r="H100" s="111"/>
      <c r="I100" s="111"/>
      <c r="J100" s="112" t="s">
        <v>233</v>
      </c>
      <c r="K100" s="78"/>
      <c r="L100" s="78"/>
      <c r="M100" s="78"/>
    </row>
    <row r="101" spans="1:13" ht="15.75" customHeight="1">
      <c r="A101" s="19" t="s">
        <v>98</v>
      </c>
      <c r="B101" s="110" t="s">
        <v>101</v>
      </c>
      <c r="C101" s="110"/>
      <c r="D101" s="110"/>
      <c r="E101" s="33" t="s">
        <v>205</v>
      </c>
      <c r="F101" s="111" t="s">
        <v>229</v>
      </c>
      <c r="G101" s="111"/>
      <c r="H101" s="111"/>
      <c r="I101" s="111"/>
      <c r="J101" s="112" t="s">
        <v>233</v>
      </c>
      <c r="K101" s="78"/>
      <c r="L101" s="78"/>
      <c r="M101" s="78"/>
    </row>
    <row r="102" spans="1:13" ht="15.75" customHeight="1">
      <c r="A102" s="19" t="s">
        <v>98</v>
      </c>
      <c r="B102" s="110" t="s">
        <v>102</v>
      </c>
      <c r="C102" s="110"/>
      <c r="D102" s="110"/>
      <c r="E102" s="33" t="s">
        <v>205</v>
      </c>
      <c r="F102" s="111" t="s">
        <v>230</v>
      </c>
      <c r="G102" s="111"/>
      <c r="H102" s="111"/>
      <c r="I102" s="111"/>
      <c r="J102" s="112" t="s">
        <v>233</v>
      </c>
      <c r="K102" s="78"/>
      <c r="L102" s="78"/>
      <c r="M102" s="78"/>
    </row>
    <row r="103" spans="1:13" ht="15.75" customHeight="1">
      <c r="A103" s="19" t="s">
        <v>98</v>
      </c>
      <c r="B103" s="110" t="s">
        <v>103</v>
      </c>
      <c r="C103" s="110"/>
      <c r="D103" s="110"/>
      <c r="E103" s="33" t="s">
        <v>205</v>
      </c>
      <c r="F103" s="111" t="s">
        <v>231</v>
      </c>
      <c r="G103" s="111"/>
      <c r="H103" s="111"/>
      <c r="I103" s="111"/>
      <c r="J103" s="112" t="s">
        <v>233</v>
      </c>
      <c r="K103" s="78"/>
      <c r="L103" s="78"/>
      <c r="M103" s="78"/>
    </row>
    <row r="104" spans="1:13" ht="15.75" customHeight="1">
      <c r="A104" s="19" t="s">
        <v>104</v>
      </c>
      <c r="B104" s="110" t="s">
        <v>105</v>
      </c>
      <c r="C104" s="110"/>
      <c r="D104" s="110"/>
      <c r="E104" s="33" t="s">
        <v>205</v>
      </c>
      <c r="F104" s="111" t="s">
        <v>232</v>
      </c>
      <c r="G104" s="111"/>
      <c r="H104" s="111"/>
      <c r="I104" s="111"/>
      <c r="J104" s="112" t="s">
        <v>233</v>
      </c>
      <c r="K104" s="78"/>
      <c r="L104" s="78"/>
      <c r="M104" s="78"/>
    </row>
    <row r="105" spans="1:13" ht="30" customHeight="1">
      <c r="A105" s="101" t="s">
        <v>106</v>
      </c>
      <c r="B105" s="101"/>
      <c r="C105" s="101"/>
      <c r="D105" s="78"/>
      <c r="E105" s="78"/>
      <c r="F105" s="78"/>
      <c r="G105" s="78"/>
      <c r="H105" s="78"/>
      <c r="I105" s="78"/>
      <c r="J105" s="78"/>
      <c r="K105" s="78"/>
      <c r="L105" s="78"/>
      <c r="M105" s="78"/>
    </row>
    <row r="106" spans="1:13">
      <c r="A106" s="20"/>
    </row>
    <row r="107" spans="1:13">
      <c r="A107" s="5" t="s">
        <v>107</v>
      </c>
    </row>
    <row r="108" spans="1:13" ht="24.75" customHeight="1">
      <c r="A108" s="79" t="s">
        <v>108</v>
      </c>
      <c r="B108" s="79"/>
      <c r="C108" s="79"/>
      <c r="D108" s="79"/>
      <c r="E108" s="8" t="s">
        <v>109</v>
      </c>
      <c r="F108" s="87" t="s">
        <v>40</v>
      </c>
      <c r="G108" s="92"/>
      <c r="H108" s="88"/>
      <c r="I108" s="87" t="s">
        <v>41</v>
      </c>
      <c r="J108" s="92"/>
      <c r="K108" s="92"/>
      <c r="L108" s="92"/>
      <c r="M108" s="88"/>
    </row>
    <row r="109" spans="1:13">
      <c r="A109" s="104"/>
      <c r="B109" s="105"/>
      <c r="C109" s="105"/>
      <c r="D109" s="106"/>
      <c r="E109" s="102"/>
      <c r="F109" s="17" t="s">
        <v>43</v>
      </c>
      <c r="G109" s="17" t="s">
        <v>44</v>
      </c>
      <c r="H109" s="17" t="s">
        <v>45</v>
      </c>
      <c r="I109" s="17" t="s">
        <v>46</v>
      </c>
      <c r="J109" s="17" t="s">
        <v>47</v>
      </c>
      <c r="K109" s="17" t="s">
        <v>48</v>
      </c>
      <c r="L109" s="17" t="s">
        <v>49</v>
      </c>
      <c r="M109" s="17" t="s">
        <v>50</v>
      </c>
    </row>
    <row r="110" spans="1:13">
      <c r="A110" s="107"/>
      <c r="B110" s="108"/>
      <c r="C110" s="108"/>
      <c r="D110" s="109"/>
      <c r="E110" s="103"/>
      <c r="F110" s="10"/>
      <c r="G110" s="10"/>
      <c r="H110" s="10"/>
      <c r="I110" s="10"/>
      <c r="J110" s="10"/>
      <c r="K110" s="10"/>
      <c r="L110" s="10"/>
      <c r="M110" s="10"/>
    </row>
    <row r="111" spans="1:13">
      <c r="A111" s="21"/>
      <c r="B111" s="21"/>
      <c r="C111" s="21"/>
      <c r="D111" s="21"/>
      <c r="E111" s="21"/>
      <c r="F111" s="12"/>
      <c r="G111" s="12"/>
      <c r="H111" s="12"/>
      <c r="I111" s="12"/>
      <c r="J111" s="12"/>
      <c r="K111" s="12"/>
      <c r="L111" s="12"/>
      <c r="M111" s="12"/>
    </row>
    <row r="112" spans="1:13">
      <c r="A112" s="5" t="s">
        <v>110</v>
      </c>
    </row>
    <row r="113" spans="1:13" ht="60" customHeight="1">
      <c r="A113" s="79" t="s">
        <v>111</v>
      </c>
      <c r="B113" s="79"/>
      <c r="C113" s="79"/>
      <c r="D113" s="79"/>
      <c r="E113" s="8" t="s">
        <v>112</v>
      </c>
      <c r="F113" s="18" t="s">
        <v>113</v>
      </c>
      <c r="G113" s="79" t="s">
        <v>114</v>
      </c>
      <c r="H113" s="79"/>
      <c r="I113" s="79"/>
      <c r="J113" s="79" t="s">
        <v>42</v>
      </c>
      <c r="K113" s="79"/>
      <c r="L113" s="79"/>
      <c r="M113" s="79"/>
    </row>
    <row r="114" spans="1:13" s="36" customFormat="1" ht="89.4" customHeight="1">
      <c r="A114" s="65" t="s">
        <v>238</v>
      </c>
      <c r="B114" s="66"/>
      <c r="C114" s="66"/>
      <c r="D114" s="67"/>
      <c r="E114" s="34" t="s">
        <v>205</v>
      </c>
      <c r="F114" s="35">
        <v>1</v>
      </c>
      <c r="G114" s="95" t="s">
        <v>239</v>
      </c>
      <c r="H114" s="96"/>
      <c r="I114" s="97"/>
      <c r="J114" s="98" t="s">
        <v>234</v>
      </c>
      <c r="K114" s="99"/>
      <c r="L114" s="99"/>
      <c r="M114" s="100"/>
    </row>
    <row r="115" spans="1:13" s="36" customFormat="1" ht="95.4" customHeight="1">
      <c r="A115" s="65" t="s">
        <v>240</v>
      </c>
      <c r="B115" s="66"/>
      <c r="C115" s="66"/>
      <c r="D115" s="67"/>
      <c r="E115" s="34" t="s">
        <v>205</v>
      </c>
      <c r="F115" s="35">
        <v>1</v>
      </c>
      <c r="G115" s="95" t="s">
        <v>241</v>
      </c>
      <c r="H115" s="96"/>
      <c r="I115" s="97"/>
      <c r="J115" s="98" t="s">
        <v>242</v>
      </c>
      <c r="K115" s="99"/>
      <c r="L115" s="99"/>
      <c r="M115" s="100"/>
    </row>
    <row r="116" spans="1:13">
      <c r="A116" s="11"/>
      <c r="B116" s="21"/>
      <c r="C116" s="21"/>
      <c r="D116" s="11"/>
      <c r="E116" s="11"/>
      <c r="F116" s="22"/>
      <c r="G116" s="22"/>
      <c r="H116" s="22"/>
      <c r="I116" s="22"/>
      <c r="J116" s="22"/>
      <c r="K116" s="22"/>
      <c r="L116" s="22"/>
      <c r="M116" s="22"/>
    </row>
    <row r="117" spans="1:13">
      <c r="A117" s="5" t="s">
        <v>115</v>
      </c>
    </row>
    <row r="118" spans="1:13" ht="88.95" customHeight="1">
      <c r="A118" s="18" t="s">
        <v>116</v>
      </c>
      <c r="B118" s="18" t="s">
        <v>117</v>
      </c>
      <c r="C118" s="18" t="s">
        <v>118</v>
      </c>
      <c r="D118" s="8" t="s">
        <v>119</v>
      </c>
      <c r="E118" s="8" t="s">
        <v>120</v>
      </c>
      <c r="F118" s="79" t="s">
        <v>65</v>
      </c>
      <c r="G118" s="79"/>
      <c r="H118" s="79"/>
      <c r="I118" s="79"/>
      <c r="J118" s="93" t="s">
        <v>121</v>
      </c>
      <c r="K118" s="94"/>
      <c r="L118" s="18" t="s">
        <v>122</v>
      </c>
      <c r="M118" s="18" t="s">
        <v>123</v>
      </c>
    </row>
    <row r="119" spans="1:13" ht="15.75" customHeight="1">
      <c r="A119" s="3" t="s">
        <v>124</v>
      </c>
      <c r="B119" s="31" t="s">
        <v>237</v>
      </c>
      <c r="C119" s="31" t="s">
        <v>237</v>
      </c>
      <c r="D119" s="31" t="s">
        <v>237</v>
      </c>
      <c r="E119" s="31" t="s">
        <v>237</v>
      </c>
      <c r="F119" s="31" t="s">
        <v>237</v>
      </c>
      <c r="G119" s="31" t="s">
        <v>237</v>
      </c>
      <c r="H119" s="31" t="s">
        <v>237</v>
      </c>
      <c r="I119" s="31" t="s">
        <v>237</v>
      </c>
      <c r="J119" s="31" t="s">
        <v>237</v>
      </c>
      <c r="K119" s="31" t="s">
        <v>237</v>
      </c>
      <c r="L119" s="31" t="s">
        <v>237</v>
      </c>
      <c r="M119" s="31" t="s">
        <v>237</v>
      </c>
    </row>
    <row r="120" spans="1:13">
      <c r="A120" s="3" t="s">
        <v>125</v>
      </c>
      <c r="B120" s="31" t="s">
        <v>237</v>
      </c>
      <c r="C120" s="31" t="s">
        <v>237</v>
      </c>
      <c r="D120" s="31" t="s">
        <v>237</v>
      </c>
      <c r="E120" s="31" t="s">
        <v>237</v>
      </c>
      <c r="F120" s="31" t="s">
        <v>237</v>
      </c>
      <c r="G120" s="31" t="s">
        <v>237</v>
      </c>
      <c r="H120" s="31" t="s">
        <v>237</v>
      </c>
      <c r="I120" s="31" t="s">
        <v>237</v>
      </c>
      <c r="J120" s="31" t="s">
        <v>237</v>
      </c>
      <c r="K120" s="31" t="s">
        <v>237</v>
      </c>
      <c r="L120" s="31" t="s">
        <v>237</v>
      </c>
      <c r="M120" s="31" t="s">
        <v>237</v>
      </c>
    </row>
    <row r="121" spans="1:13">
      <c r="A121" s="3" t="s">
        <v>126</v>
      </c>
      <c r="B121" s="31" t="s">
        <v>237</v>
      </c>
      <c r="C121" s="31" t="s">
        <v>237</v>
      </c>
      <c r="D121" s="31" t="s">
        <v>237</v>
      </c>
      <c r="E121" s="31" t="s">
        <v>237</v>
      </c>
      <c r="F121" s="31" t="s">
        <v>237</v>
      </c>
      <c r="G121" s="31" t="s">
        <v>237</v>
      </c>
      <c r="H121" s="31" t="s">
        <v>237</v>
      </c>
      <c r="I121" s="31" t="s">
        <v>237</v>
      </c>
      <c r="J121" s="31" t="s">
        <v>237</v>
      </c>
      <c r="K121" s="31" t="s">
        <v>237</v>
      </c>
      <c r="L121" s="31" t="s">
        <v>237</v>
      </c>
      <c r="M121" s="31" t="s">
        <v>237</v>
      </c>
    </row>
    <row r="122" spans="1:13">
      <c r="A122" s="3" t="s">
        <v>127</v>
      </c>
      <c r="B122" s="31" t="s">
        <v>237</v>
      </c>
      <c r="C122" s="31" t="s">
        <v>237</v>
      </c>
      <c r="D122" s="31" t="s">
        <v>237</v>
      </c>
      <c r="E122" s="31" t="s">
        <v>237</v>
      </c>
      <c r="F122" s="31" t="s">
        <v>237</v>
      </c>
      <c r="G122" s="31" t="s">
        <v>237</v>
      </c>
      <c r="H122" s="31" t="s">
        <v>237</v>
      </c>
      <c r="I122" s="31" t="s">
        <v>237</v>
      </c>
      <c r="J122" s="31" t="s">
        <v>237</v>
      </c>
      <c r="K122" s="31" t="s">
        <v>237</v>
      </c>
      <c r="L122" s="31" t="s">
        <v>237</v>
      </c>
      <c r="M122" s="31" t="s">
        <v>237</v>
      </c>
    </row>
    <row r="123" spans="1:13">
      <c r="A123" s="13"/>
      <c r="B123" s="13"/>
      <c r="C123" s="13"/>
      <c r="D123" s="13"/>
      <c r="E123" s="13"/>
      <c r="F123" s="11"/>
      <c r="G123" s="22"/>
      <c r="H123" s="22"/>
      <c r="I123" s="22"/>
      <c r="J123" s="16"/>
      <c r="K123" s="16"/>
      <c r="L123" s="16"/>
      <c r="M123" s="16"/>
    </row>
    <row r="124" spans="1:13">
      <c r="A124" s="5" t="s">
        <v>128</v>
      </c>
    </row>
    <row r="125" spans="1:13">
      <c r="A125" s="79" t="s">
        <v>129</v>
      </c>
      <c r="B125" s="79"/>
      <c r="C125" s="79"/>
      <c r="D125" s="79"/>
      <c r="E125" s="79"/>
      <c r="F125" s="79"/>
      <c r="G125" s="79"/>
      <c r="H125" s="79"/>
      <c r="I125" s="8" t="s">
        <v>53</v>
      </c>
      <c r="J125" s="79" t="s">
        <v>130</v>
      </c>
      <c r="K125" s="79"/>
      <c r="L125" s="79"/>
      <c r="M125" s="79"/>
    </row>
    <row r="126" spans="1:13" ht="46.2" customHeight="1">
      <c r="A126" s="89" t="s">
        <v>131</v>
      </c>
      <c r="B126" s="89"/>
      <c r="C126" s="89"/>
      <c r="D126" s="89"/>
      <c r="E126" s="89"/>
      <c r="F126" s="89"/>
      <c r="G126" s="89"/>
      <c r="H126" s="89"/>
      <c r="I126" s="34" t="s">
        <v>205</v>
      </c>
      <c r="J126" s="90" t="s">
        <v>243</v>
      </c>
      <c r="K126" s="91"/>
      <c r="L126" s="91"/>
      <c r="M126" s="91"/>
    </row>
    <row r="127" spans="1:13" ht="44.4" customHeight="1">
      <c r="A127" s="89" t="s">
        <v>132</v>
      </c>
      <c r="B127" s="89"/>
      <c r="C127" s="89"/>
      <c r="D127" s="89"/>
      <c r="E127" s="89"/>
      <c r="F127" s="89"/>
      <c r="G127" s="89"/>
      <c r="H127" s="89"/>
      <c r="I127" s="34" t="s">
        <v>205</v>
      </c>
      <c r="J127" s="90" t="s">
        <v>243</v>
      </c>
      <c r="K127" s="91"/>
      <c r="L127" s="91"/>
      <c r="M127" s="91"/>
    </row>
    <row r="128" spans="1:13">
      <c r="A128" s="23"/>
      <c r="B128" s="23"/>
      <c r="C128" s="23"/>
      <c r="D128" s="23"/>
      <c r="E128" s="23"/>
      <c r="F128" s="23"/>
      <c r="G128" s="23"/>
      <c r="H128" s="23"/>
      <c r="J128" s="24"/>
      <c r="K128" s="24"/>
      <c r="L128" s="24"/>
      <c r="M128" s="24"/>
    </row>
    <row r="129" spans="1:13">
      <c r="A129" s="5" t="s">
        <v>133</v>
      </c>
    </row>
    <row r="130" spans="1:13" ht="16.5" customHeight="1">
      <c r="A130" s="87" t="s">
        <v>134</v>
      </c>
      <c r="B130" s="92"/>
      <c r="C130" s="92"/>
      <c r="D130" s="92"/>
      <c r="E130" s="92"/>
      <c r="F130" s="92"/>
      <c r="G130" s="92"/>
      <c r="H130" s="88"/>
      <c r="I130" s="8" t="s">
        <v>53</v>
      </c>
      <c r="J130" s="79" t="s">
        <v>130</v>
      </c>
      <c r="K130" s="79"/>
      <c r="L130" s="79"/>
      <c r="M130" s="79"/>
    </row>
    <row r="131" spans="1:13" ht="46.2" customHeight="1">
      <c r="A131" s="84" t="s">
        <v>135</v>
      </c>
      <c r="B131" s="84"/>
      <c r="C131" s="84"/>
      <c r="D131" s="84"/>
      <c r="E131" s="84"/>
      <c r="F131" s="84"/>
      <c r="G131" s="84"/>
      <c r="H131" s="84"/>
      <c r="I131" s="34" t="s">
        <v>205</v>
      </c>
      <c r="J131" s="85" t="s">
        <v>244</v>
      </c>
      <c r="K131" s="86"/>
      <c r="L131" s="86"/>
      <c r="M131" s="86"/>
    </row>
    <row r="132" spans="1:13" ht="52.2" customHeight="1">
      <c r="A132" s="84" t="s">
        <v>136</v>
      </c>
      <c r="B132" s="84"/>
      <c r="C132" s="84"/>
      <c r="D132" s="84"/>
      <c r="E132" s="84"/>
      <c r="F132" s="84"/>
      <c r="G132" s="84"/>
      <c r="H132" s="84"/>
      <c r="I132" s="34" t="s">
        <v>205</v>
      </c>
      <c r="J132" s="85" t="s">
        <v>245</v>
      </c>
      <c r="K132" s="86"/>
      <c r="L132" s="86"/>
      <c r="M132" s="86"/>
    </row>
    <row r="134" spans="1:13">
      <c r="A134" s="5" t="s">
        <v>137</v>
      </c>
    </row>
    <row r="135" spans="1:13" ht="24.75" customHeight="1">
      <c r="A135" s="79" t="s">
        <v>138</v>
      </c>
      <c r="B135" s="79"/>
      <c r="C135" s="79" t="s">
        <v>139</v>
      </c>
      <c r="D135" s="79"/>
      <c r="E135" s="79" t="s">
        <v>140</v>
      </c>
      <c r="F135" s="79" t="s">
        <v>141</v>
      </c>
      <c r="G135" s="79"/>
      <c r="H135" s="79" t="s">
        <v>142</v>
      </c>
      <c r="I135" s="79" t="s">
        <v>143</v>
      </c>
      <c r="J135" s="79"/>
      <c r="K135" s="79"/>
      <c r="L135" s="79" t="s">
        <v>144</v>
      </c>
      <c r="M135" s="79"/>
    </row>
    <row r="136" spans="1:13" ht="28.8">
      <c r="A136" s="87" t="s">
        <v>145</v>
      </c>
      <c r="B136" s="88"/>
      <c r="C136" s="8" t="s">
        <v>146</v>
      </c>
      <c r="D136" s="8" t="s">
        <v>147</v>
      </c>
      <c r="E136" s="79"/>
      <c r="F136" s="8" t="s">
        <v>148</v>
      </c>
      <c r="G136" s="8" t="s">
        <v>149</v>
      </c>
      <c r="H136" s="79"/>
      <c r="I136" s="79"/>
      <c r="J136" s="79"/>
      <c r="K136" s="79"/>
      <c r="L136" s="79"/>
      <c r="M136" s="79"/>
    </row>
    <row r="137" spans="1:13" ht="155.4" customHeight="1">
      <c r="A137" s="64" t="s">
        <v>246</v>
      </c>
      <c r="B137" s="64"/>
      <c r="C137" s="34">
        <v>1</v>
      </c>
      <c r="D137" s="37" t="s">
        <v>256</v>
      </c>
      <c r="E137" s="37" t="s">
        <v>251</v>
      </c>
      <c r="F137" s="38">
        <v>49.19</v>
      </c>
      <c r="G137" s="37">
        <v>53.55269695798598</v>
      </c>
      <c r="H137" s="39">
        <v>1</v>
      </c>
      <c r="I137" s="65" t="s">
        <v>261</v>
      </c>
      <c r="J137" s="66"/>
      <c r="K137" s="67"/>
      <c r="L137" s="65" t="s">
        <v>262</v>
      </c>
      <c r="M137" s="67"/>
    </row>
    <row r="138" spans="1:13" ht="155.4" customHeight="1">
      <c r="A138" s="64" t="s">
        <v>247</v>
      </c>
      <c r="B138" s="64"/>
      <c r="C138" s="34">
        <v>2</v>
      </c>
      <c r="D138" s="37" t="s">
        <v>257</v>
      </c>
      <c r="E138" s="37" t="s">
        <v>252</v>
      </c>
      <c r="F138" s="38">
        <v>17639.37</v>
      </c>
      <c r="G138" s="37">
        <v>18079.68</v>
      </c>
      <c r="H138" s="39">
        <v>1</v>
      </c>
      <c r="I138" s="65" t="s">
        <v>263</v>
      </c>
      <c r="J138" s="66"/>
      <c r="K138" s="67"/>
      <c r="L138" s="65" t="s">
        <v>350</v>
      </c>
      <c r="M138" s="67"/>
    </row>
    <row r="139" spans="1:13" ht="155.4" customHeight="1">
      <c r="A139" s="64" t="s">
        <v>248</v>
      </c>
      <c r="B139" s="64"/>
      <c r="C139" s="34">
        <v>3</v>
      </c>
      <c r="D139" s="37" t="s">
        <v>258</v>
      </c>
      <c r="E139" s="37" t="s">
        <v>253</v>
      </c>
      <c r="F139" s="38">
        <v>1805.1</v>
      </c>
      <c r="G139" s="37">
        <v>1304</v>
      </c>
      <c r="H139" s="39">
        <v>0.72239765109966214</v>
      </c>
      <c r="I139" s="65" t="s">
        <v>269</v>
      </c>
      <c r="J139" s="66"/>
      <c r="K139" s="67"/>
      <c r="L139" s="65" t="s">
        <v>264</v>
      </c>
      <c r="M139" s="67"/>
    </row>
    <row r="140" spans="1:13" ht="155.4" customHeight="1">
      <c r="A140" s="64" t="s">
        <v>249</v>
      </c>
      <c r="B140" s="64"/>
      <c r="C140" s="34">
        <v>4</v>
      </c>
      <c r="D140" s="37" t="s">
        <v>259</v>
      </c>
      <c r="E140" s="37" t="s">
        <v>255</v>
      </c>
      <c r="F140" s="38">
        <v>13</v>
      </c>
      <c r="G140" s="37">
        <v>13</v>
      </c>
      <c r="H140" s="39">
        <v>1</v>
      </c>
      <c r="I140" s="65" t="s">
        <v>265</v>
      </c>
      <c r="J140" s="66"/>
      <c r="K140" s="67"/>
      <c r="L140" s="65" t="s">
        <v>266</v>
      </c>
      <c r="M140" s="67"/>
    </row>
    <row r="141" spans="1:13" ht="155.4" customHeight="1">
      <c r="A141" s="64" t="s">
        <v>250</v>
      </c>
      <c r="B141" s="64"/>
      <c r="C141" s="34">
        <v>5</v>
      </c>
      <c r="D141" s="37" t="s">
        <v>260</v>
      </c>
      <c r="E141" s="37" t="s">
        <v>254</v>
      </c>
      <c r="F141" s="38">
        <v>0.45960000000000001</v>
      </c>
      <c r="G141" s="37">
        <v>0.48083396950776852</v>
      </c>
      <c r="H141" s="39">
        <v>1</v>
      </c>
      <c r="I141" s="65" t="s">
        <v>268</v>
      </c>
      <c r="J141" s="66"/>
      <c r="K141" s="67"/>
      <c r="L141" s="65" t="s">
        <v>267</v>
      </c>
      <c r="M141" s="67"/>
    </row>
    <row r="142" spans="1:13">
      <c r="A142" s="25"/>
    </row>
    <row r="143" spans="1:13">
      <c r="A143" s="5" t="s">
        <v>150</v>
      </c>
      <c r="J143" s="29"/>
    </row>
    <row r="144" spans="1:13" ht="19.2">
      <c r="A144" s="79" t="s">
        <v>151</v>
      </c>
      <c r="B144" s="79"/>
      <c r="C144" s="79"/>
      <c r="D144" s="79" t="s">
        <v>147</v>
      </c>
      <c r="E144" s="79"/>
      <c r="F144" s="79"/>
      <c r="G144" s="79"/>
      <c r="H144" s="8" t="s">
        <v>152</v>
      </c>
      <c r="I144" s="8" t="s">
        <v>153</v>
      </c>
      <c r="J144" s="79" t="s">
        <v>130</v>
      </c>
      <c r="K144" s="79"/>
      <c r="L144" s="79"/>
      <c r="M144" s="79"/>
    </row>
    <row r="145" spans="1:13" ht="40.200000000000003" customHeight="1">
      <c r="A145" s="64" t="s">
        <v>271</v>
      </c>
      <c r="B145" s="64"/>
      <c r="C145" s="64"/>
      <c r="D145" s="65" t="s">
        <v>272</v>
      </c>
      <c r="E145" s="66"/>
      <c r="F145" s="66"/>
      <c r="G145" s="67"/>
      <c r="H145" s="40">
        <v>10790596.470000001</v>
      </c>
      <c r="I145" s="40">
        <v>10500894.710000001</v>
      </c>
      <c r="J145" s="81" t="s">
        <v>270</v>
      </c>
      <c r="K145" s="82"/>
      <c r="L145" s="82"/>
      <c r="M145" s="82"/>
    </row>
    <row r="146" spans="1:13" ht="42.6" customHeight="1">
      <c r="A146" s="64" t="s">
        <v>271</v>
      </c>
      <c r="B146" s="64"/>
      <c r="C146" s="64"/>
      <c r="D146" s="65" t="s">
        <v>273</v>
      </c>
      <c r="E146" s="66"/>
      <c r="F146" s="66"/>
      <c r="G146" s="67"/>
      <c r="H146" s="40">
        <v>1336529.3999999999</v>
      </c>
      <c r="I146" s="40">
        <v>1165402.03</v>
      </c>
      <c r="J146" s="81" t="s">
        <v>270</v>
      </c>
      <c r="K146" s="82"/>
      <c r="L146" s="82"/>
      <c r="M146" s="82"/>
    </row>
    <row r="147" spans="1:13" ht="42.6" customHeight="1">
      <c r="A147" s="64" t="s">
        <v>271</v>
      </c>
      <c r="B147" s="64"/>
      <c r="C147" s="64"/>
      <c r="D147" s="65" t="s">
        <v>274</v>
      </c>
      <c r="E147" s="66"/>
      <c r="F147" s="66"/>
      <c r="G147" s="67"/>
      <c r="H147" s="40">
        <v>7482.22</v>
      </c>
      <c r="I147" s="40">
        <v>7171.32</v>
      </c>
      <c r="J147" s="81" t="s">
        <v>270</v>
      </c>
      <c r="K147" s="82"/>
      <c r="L147" s="82"/>
      <c r="M147" s="82"/>
    </row>
    <row r="148" spans="1:13" ht="42.6" customHeight="1">
      <c r="A148" s="64" t="s">
        <v>271</v>
      </c>
      <c r="B148" s="64"/>
      <c r="C148" s="64"/>
      <c r="D148" s="65" t="s">
        <v>275</v>
      </c>
      <c r="E148" s="66"/>
      <c r="F148" s="66"/>
      <c r="G148" s="67"/>
      <c r="H148" s="40">
        <v>2555973.75</v>
      </c>
      <c r="I148" s="40">
        <v>2467562.5099999998</v>
      </c>
      <c r="J148" s="81" t="s">
        <v>270</v>
      </c>
      <c r="K148" s="82"/>
      <c r="L148" s="82"/>
      <c r="M148" s="82"/>
    </row>
    <row r="149" spans="1:13" ht="42.6" customHeight="1">
      <c r="A149" s="64" t="s">
        <v>271</v>
      </c>
      <c r="B149" s="64"/>
      <c r="C149" s="64"/>
      <c r="D149" s="65" t="s">
        <v>276</v>
      </c>
      <c r="E149" s="66"/>
      <c r="F149" s="66"/>
      <c r="G149" s="67"/>
      <c r="H149" s="40">
        <v>6999556.5599999996</v>
      </c>
      <c r="I149" s="40">
        <v>6755368.1699999999</v>
      </c>
      <c r="J149" s="81" t="s">
        <v>270</v>
      </c>
      <c r="K149" s="82"/>
      <c r="L149" s="82"/>
      <c r="M149" s="82"/>
    </row>
    <row r="150" spans="1:13" ht="42.6" customHeight="1">
      <c r="A150" s="64" t="s">
        <v>271</v>
      </c>
      <c r="B150" s="64"/>
      <c r="C150" s="64"/>
      <c r="D150" s="65" t="s">
        <v>277</v>
      </c>
      <c r="E150" s="66"/>
      <c r="F150" s="66"/>
      <c r="G150" s="67"/>
      <c r="H150" s="40">
        <v>12333567.050000001</v>
      </c>
      <c r="I150" s="40">
        <v>12180004.9</v>
      </c>
      <c r="J150" s="81" t="s">
        <v>270</v>
      </c>
      <c r="K150" s="82"/>
      <c r="L150" s="82"/>
      <c r="M150" s="82"/>
    </row>
    <row r="151" spans="1:13" ht="42.6" customHeight="1">
      <c r="A151" s="64" t="s">
        <v>271</v>
      </c>
      <c r="B151" s="64"/>
      <c r="C151" s="64"/>
      <c r="D151" s="65" t="s">
        <v>278</v>
      </c>
      <c r="E151" s="66"/>
      <c r="F151" s="66"/>
      <c r="G151" s="67"/>
      <c r="H151" s="40">
        <v>19651445.32</v>
      </c>
      <c r="I151" s="40">
        <v>18406100.039999999</v>
      </c>
      <c r="J151" s="81" t="s">
        <v>270</v>
      </c>
      <c r="K151" s="82"/>
      <c r="L151" s="82"/>
      <c r="M151" s="82"/>
    </row>
    <row r="153" spans="1:13">
      <c r="A153" s="5" t="s">
        <v>154</v>
      </c>
    </row>
    <row r="154" spans="1:13" ht="63.6" customHeight="1">
      <c r="A154" s="79" t="s">
        <v>155</v>
      </c>
      <c r="B154" s="79"/>
      <c r="C154" s="79" t="s">
        <v>156</v>
      </c>
      <c r="D154" s="79"/>
      <c r="E154" s="79" t="s">
        <v>157</v>
      </c>
      <c r="F154" s="79"/>
      <c r="G154" s="79" t="s">
        <v>158</v>
      </c>
      <c r="H154" s="79"/>
      <c r="I154" s="79"/>
      <c r="J154" s="79" t="s">
        <v>159</v>
      </c>
      <c r="K154" s="79"/>
      <c r="L154" s="79"/>
      <c r="M154" s="8" t="s">
        <v>160</v>
      </c>
    </row>
    <row r="155" spans="1:13">
      <c r="A155" s="83">
        <v>53675150.770000003</v>
      </c>
      <c r="B155" s="83"/>
      <c r="C155" s="83">
        <v>31497674.280000001</v>
      </c>
      <c r="D155" s="83"/>
      <c r="E155" s="83">
        <v>30760808.370000001</v>
      </c>
      <c r="F155" s="83"/>
      <c r="G155" s="83">
        <v>22177476.489999998</v>
      </c>
      <c r="H155" s="83"/>
      <c r="I155" s="83"/>
      <c r="J155" s="83">
        <v>20721695.309999999</v>
      </c>
      <c r="K155" s="83"/>
      <c r="L155" s="83"/>
      <c r="M155" s="41">
        <v>0.95909999999999995</v>
      </c>
    </row>
    <row r="156" spans="1:13">
      <c r="A156" s="26"/>
    </row>
    <row r="157" spans="1:13">
      <c r="A157" s="5" t="s">
        <v>161</v>
      </c>
    </row>
    <row r="158" spans="1:13" ht="19.5" customHeight="1">
      <c r="A158" s="79" t="s">
        <v>162</v>
      </c>
      <c r="B158" s="79"/>
      <c r="C158" s="79"/>
      <c r="D158" s="79"/>
      <c r="E158" s="79"/>
      <c r="F158" s="79" t="s">
        <v>163</v>
      </c>
      <c r="G158" s="79"/>
      <c r="H158" s="79"/>
      <c r="I158" s="79"/>
      <c r="J158" s="80" t="s">
        <v>65</v>
      </c>
      <c r="K158" s="79"/>
      <c r="L158" s="79"/>
      <c r="M158" s="79"/>
    </row>
    <row r="159" spans="1:13" ht="22.95" customHeight="1">
      <c r="A159" s="79"/>
      <c r="B159" s="79"/>
      <c r="C159" s="79"/>
      <c r="D159" s="79"/>
      <c r="E159" s="79"/>
      <c r="F159" s="8" t="s">
        <v>164</v>
      </c>
      <c r="G159" s="8" t="s">
        <v>165</v>
      </c>
      <c r="H159" s="8" t="s">
        <v>166</v>
      </c>
      <c r="I159" s="8" t="s">
        <v>167</v>
      </c>
      <c r="J159" s="79"/>
      <c r="K159" s="79"/>
      <c r="L159" s="79"/>
      <c r="M159" s="79"/>
    </row>
    <row r="160" spans="1:13" ht="14.4">
      <c r="A160" s="65" t="s">
        <v>288</v>
      </c>
      <c r="B160" s="66"/>
      <c r="C160" s="66"/>
      <c r="D160" s="66"/>
      <c r="E160" s="66"/>
      <c r="F160" s="42">
        <v>67</v>
      </c>
      <c r="G160" s="43">
        <v>263211.42</v>
      </c>
      <c r="H160" s="42">
        <v>67</v>
      </c>
      <c r="I160" s="43">
        <v>263211.42</v>
      </c>
      <c r="J160" s="77" t="s">
        <v>289</v>
      </c>
      <c r="K160" s="78"/>
      <c r="L160" s="78"/>
      <c r="M160" s="78"/>
    </row>
    <row r="161" spans="1:13" ht="14.4">
      <c r="A161" s="65" t="s">
        <v>279</v>
      </c>
      <c r="B161" s="66"/>
      <c r="C161" s="66"/>
      <c r="D161" s="66"/>
      <c r="E161" s="66"/>
      <c r="F161" s="42">
        <v>19</v>
      </c>
      <c r="G161" s="43">
        <v>505351.51</v>
      </c>
      <c r="H161" s="44">
        <v>5</v>
      </c>
      <c r="I161" s="43">
        <v>70383.199999999997</v>
      </c>
      <c r="J161" s="77" t="s">
        <v>289</v>
      </c>
      <c r="K161" s="78"/>
      <c r="L161" s="78"/>
      <c r="M161" s="78"/>
    </row>
    <row r="162" spans="1:13" ht="14.4">
      <c r="A162" s="65" t="s">
        <v>280</v>
      </c>
      <c r="B162" s="66"/>
      <c r="C162" s="66"/>
      <c r="D162" s="66"/>
      <c r="E162" s="66"/>
      <c r="F162" s="42">
        <v>10</v>
      </c>
      <c r="G162" s="43">
        <v>4142366.1</v>
      </c>
      <c r="H162" s="44">
        <v>2</v>
      </c>
      <c r="I162" s="43">
        <v>23097.87</v>
      </c>
      <c r="J162" s="77" t="s">
        <v>289</v>
      </c>
      <c r="K162" s="78"/>
      <c r="L162" s="78"/>
      <c r="M162" s="78"/>
    </row>
    <row r="163" spans="1:13" ht="14.4">
      <c r="A163" s="65" t="s">
        <v>281</v>
      </c>
      <c r="B163" s="66"/>
      <c r="C163" s="66"/>
      <c r="D163" s="66"/>
      <c r="E163" s="66"/>
      <c r="F163" s="42">
        <v>9</v>
      </c>
      <c r="G163" s="43">
        <v>487378.81</v>
      </c>
      <c r="H163" s="42">
        <v>4</v>
      </c>
      <c r="I163" s="43">
        <v>38565.57</v>
      </c>
      <c r="J163" s="77" t="s">
        <v>289</v>
      </c>
      <c r="K163" s="78"/>
      <c r="L163" s="78"/>
      <c r="M163" s="78"/>
    </row>
    <row r="164" spans="1:13" ht="14.4">
      <c r="A164" s="65" t="s">
        <v>282</v>
      </c>
      <c r="B164" s="66"/>
      <c r="C164" s="66"/>
      <c r="D164" s="66"/>
      <c r="E164" s="66"/>
      <c r="F164" s="42">
        <v>6</v>
      </c>
      <c r="G164" s="43">
        <v>1314100.26</v>
      </c>
      <c r="H164" s="44">
        <v>1</v>
      </c>
      <c r="I164" s="43">
        <v>254752.31</v>
      </c>
      <c r="J164" s="77" t="s">
        <v>289</v>
      </c>
      <c r="K164" s="78"/>
      <c r="L164" s="78"/>
      <c r="M164" s="78"/>
    </row>
    <row r="165" spans="1:13" ht="14.4">
      <c r="A165" s="65" t="s">
        <v>283</v>
      </c>
      <c r="B165" s="66"/>
      <c r="C165" s="66"/>
      <c r="D165" s="66"/>
      <c r="E165" s="66"/>
      <c r="F165" s="42">
        <v>3</v>
      </c>
      <c r="G165" s="43">
        <v>247495.77</v>
      </c>
      <c r="H165" s="44">
        <v>0</v>
      </c>
      <c r="I165" s="43" t="s">
        <v>287</v>
      </c>
      <c r="J165" s="77" t="s">
        <v>289</v>
      </c>
      <c r="K165" s="78"/>
      <c r="L165" s="78"/>
      <c r="M165" s="78"/>
    </row>
    <row r="166" spans="1:13" ht="14.4">
      <c r="A166" s="65" t="s">
        <v>284</v>
      </c>
      <c r="B166" s="66"/>
      <c r="C166" s="66"/>
      <c r="D166" s="66"/>
      <c r="E166" s="66"/>
      <c r="F166" s="42">
        <v>2</v>
      </c>
      <c r="G166" s="43">
        <v>64076.800000000003</v>
      </c>
      <c r="H166" s="44">
        <v>1</v>
      </c>
      <c r="I166" s="43">
        <v>21640</v>
      </c>
      <c r="J166" s="77" t="s">
        <v>289</v>
      </c>
      <c r="K166" s="78"/>
      <c r="L166" s="78"/>
      <c r="M166" s="78"/>
    </row>
    <row r="167" spans="1:13" ht="13.8" customHeight="1">
      <c r="A167" s="65" t="s">
        <v>285</v>
      </c>
      <c r="B167" s="66"/>
      <c r="C167" s="66"/>
      <c r="D167" s="66"/>
      <c r="E167" s="66"/>
      <c r="F167" s="42">
        <v>1</v>
      </c>
      <c r="G167" s="43">
        <v>28080</v>
      </c>
      <c r="H167" s="44">
        <v>0</v>
      </c>
      <c r="I167" s="43" t="s">
        <v>287</v>
      </c>
      <c r="J167" s="77" t="s">
        <v>289</v>
      </c>
      <c r="K167" s="78"/>
      <c r="L167" s="78"/>
      <c r="M167" s="78"/>
    </row>
    <row r="168" spans="1:13" ht="14.4">
      <c r="A168" s="65" t="s">
        <v>286</v>
      </c>
      <c r="B168" s="66"/>
      <c r="C168" s="66"/>
      <c r="D168" s="66"/>
      <c r="E168" s="66"/>
      <c r="F168" s="42">
        <v>1</v>
      </c>
      <c r="G168" s="43">
        <v>25200</v>
      </c>
      <c r="H168" s="44">
        <v>0</v>
      </c>
      <c r="I168" s="43" t="s">
        <v>287</v>
      </c>
      <c r="J168" s="77" t="s">
        <v>289</v>
      </c>
      <c r="K168" s="78"/>
      <c r="L168" s="78"/>
      <c r="M168" s="78"/>
    </row>
    <row r="169" spans="1:13" ht="14.4">
      <c r="A169" s="49"/>
      <c r="B169" s="49"/>
      <c r="C169" s="49"/>
      <c r="D169" s="49"/>
      <c r="E169" s="49"/>
      <c r="F169" s="50"/>
      <c r="G169" s="51"/>
      <c r="H169" s="52"/>
      <c r="I169" s="51"/>
      <c r="J169" s="53"/>
      <c r="K169" s="16"/>
      <c r="L169" s="16"/>
      <c r="M169" s="16"/>
    </row>
    <row r="170" spans="1:13">
      <c r="A170" s="5" t="s">
        <v>168</v>
      </c>
      <c r="B170" s="5"/>
    </row>
    <row r="171" spans="1:13">
      <c r="A171" s="79" t="s">
        <v>151</v>
      </c>
      <c r="B171" s="79"/>
      <c r="C171" s="79"/>
      <c r="D171" s="79"/>
      <c r="E171" s="79"/>
      <c r="F171" s="79" t="s">
        <v>169</v>
      </c>
      <c r="G171" s="79"/>
      <c r="H171" s="79"/>
      <c r="I171" s="8" t="s">
        <v>170</v>
      </c>
      <c r="J171" s="79" t="s">
        <v>65</v>
      </c>
      <c r="K171" s="79"/>
      <c r="L171" s="79"/>
      <c r="M171" s="79"/>
    </row>
    <row r="172" spans="1:13" ht="52.2" customHeight="1">
      <c r="A172" s="61" t="s">
        <v>290</v>
      </c>
      <c r="B172" s="62"/>
      <c r="C172" s="62"/>
      <c r="D172" s="62"/>
      <c r="E172" s="63"/>
      <c r="F172" s="58" t="s">
        <v>291</v>
      </c>
      <c r="G172" s="59"/>
      <c r="H172" s="60"/>
      <c r="I172" s="45">
        <v>1938.14</v>
      </c>
      <c r="J172" s="55" t="s">
        <v>336</v>
      </c>
      <c r="K172" s="56"/>
      <c r="L172" s="56"/>
      <c r="M172" s="57"/>
    </row>
    <row r="173" spans="1:13" ht="52.2" customHeight="1">
      <c r="A173" s="61" t="s">
        <v>290</v>
      </c>
      <c r="B173" s="62"/>
      <c r="C173" s="62"/>
      <c r="D173" s="62"/>
      <c r="E173" s="63"/>
      <c r="F173" s="58" t="s">
        <v>292</v>
      </c>
      <c r="G173" s="59"/>
      <c r="H173" s="60"/>
      <c r="I173" s="45">
        <v>1527.62</v>
      </c>
      <c r="J173" s="55" t="s">
        <v>336</v>
      </c>
      <c r="K173" s="56"/>
      <c r="L173" s="56"/>
      <c r="M173" s="57"/>
    </row>
    <row r="174" spans="1:13" ht="52.2" customHeight="1">
      <c r="A174" s="61" t="s">
        <v>290</v>
      </c>
      <c r="B174" s="62"/>
      <c r="C174" s="62"/>
      <c r="D174" s="62"/>
      <c r="E174" s="63"/>
      <c r="F174" s="58" t="s">
        <v>293</v>
      </c>
      <c r="G174" s="59"/>
      <c r="H174" s="60"/>
      <c r="I174" s="45">
        <v>481.63</v>
      </c>
      <c r="J174" s="55" t="s">
        <v>336</v>
      </c>
      <c r="K174" s="56"/>
      <c r="L174" s="56"/>
      <c r="M174" s="57"/>
    </row>
    <row r="175" spans="1:13" ht="52.2" customHeight="1">
      <c r="A175" s="61" t="s">
        <v>290</v>
      </c>
      <c r="B175" s="62"/>
      <c r="C175" s="62"/>
      <c r="D175" s="62"/>
      <c r="E175" s="63"/>
      <c r="F175" s="58" t="s">
        <v>294</v>
      </c>
      <c r="G175" s="59"/>
      <c r="H175" s="60"/>
      <c r="I175" s="45">
        <v>18570.43</v>
      </c>
      <c r="J175" s="55" t="s">
        <v>336</v>
      </c>
      <c r="K175" s="56"/>
      <c r="L175" s="56"/>
      <c r="M175" s="57"/>
    </row>
    <row r="176" spans="1:13" ht="52.2" customHeight="1">
      <c r="A176" s="61" t="s">
        <v>290</v>
      </c>
      <c r="B176" s="62"/>
      <c r="C176" s="62"/>
      <c r="D176" s="62"/>
      <c r="E176" s="63"/>
      <c r="F176" s="58" t="s">
        <v>295</v>
      </c>
      <c r="G176" s="59"/>
      <c r="H176" s="60"/>
      <c r="I176" s="45">
        <v>88492.62</v>
      </c>
      <c r="J176" s="55" t="s">
        <v>336</v>
      </c>
      <c r="K176" s="56"/>
      <c r="L176" s="56"/>
      <c r="M176" s="57"/>
    </row>
    <row r="177" spans="1:13" ht="52.2" customHeight="1">
      <c r="A177" s="61" t="s">
        <v>290</v>
      </c>
      <c r="B177" s="62"/>
      <c r="C177" s="62"/>
      <c r="D177" s="62"/>
      <c r="E177" s="63"/>
      <c r="F177" s="58" t="s">
        <v>296</v>
      </c>
      <c r="G177" s="59"/>
      <c r="H177" s="60"/>
      <c r="I177" s="45">
        <v>12423.22</v>
      </c>
      <c r="J177" s="55" t="s">
        <v>336</v>
      </c>
      <c r="K177" s="56"/>
      <c r="L177" s="56"/>
      <c r="M177" s="57"/>
    </row>
    <row r="178" spans="1:13" ht="52.2" customHeight="1">
      <c r="A178" s="61" t="s">
        <v>290</v>
      </c>
      <c r="B178" s="62"/>
      <c r="C178" s="62"/>
      <c r="D178" s="62"/>
      <c r="E178" s="63"/>
      <c r="F178" s="58" t="s">
        <v>297</v>
      </c>
      <c r="G178" s="59"/>
      <c r="H178" s="60"/>
      <c r="I178" s="45">
        <v>11969.75</v>
      </c>
      <c r="J178" s="55" t="s">
        <v>336</v>
      </c>
      <c r="K178" s="56"/>
      <c r="L178" s="56"/>
      <c r="M178" s="57"/>
    </row>
    <row r="179" spans="1:13" ht="52.2" customHeight="1">
      <c r="A179" s="61" t="s">
        <v>290</v>
      </c>
      <c r="B179" s="62"/>
      <c r="C179" s="62"/>
      <c r="D179" s="62"/>
      <c r="E179" s="63"/>
      <c r="F179" s="58" t="s">
        <v>298</v>
      </c>
      <c r="G179" s="59"/>
      <c r="H179" s="60"/>
      <c r="I179" s="45">
        <v>22761.32</v>
      </c>
      <c r="J179" s="55" t="s">
        <v>336</v>
      </c>
      <c r="K179" s="56"/>
      <c r="L179" s="56"/>
      <c r="M179" s="57"/>
    </row>
    <row r="180" spans="1:13" ht="52.2" customHeight="1">
      <c r="A180" s="61" t="s">
        <v>290</v>
      </c>
      <c r="B180" s="62"/>
      <c r="C180" s="62"/>
      <c r="D180" s="62"/>
      <c r="E180" s="63"/>
      <c r="F180" s="58" t="s">
        <v>299</v>
      </c>
      <c r="G180" s="59"/>
      <c r="H180" s="60"/>
      <c r="I180" s="45">
        <v>27394.23</v>
      </c>
      <c r="J180" s="55" t="s">
        <v>336</v>
      </c>
      <c r="K180" s="56"/>
      <c r="L180" s="56"/>
      <c r="M180" s="57"/>
    </row>
    <row r="181" spans="1:13" ht="52.2" customHeight="1">
      <c r="A181" s="61" t="s">
        <v>290</v>
      </c>
      <c r="B181" s="62"/>
      <c r="C181" s="62"/>
      <c r="D181" s="62"/>
      <c r="E181" s="63"/>
      <c r="F181" s="58" t="s">
        <v>300</v>
      </c>
      <c r="G181" s="59"/>
      <c r="H181" s="60"/>
      <c r="I181" s="45">
        <v>7032.65</v>
      </c>
      <c r="J181" s="55" t="s">
        <v>336</v>
      </c>
      <c r="K181" s="56"/>
      <c r="L181" s="56"/>
      <c r="M181" s="57"/>
    </row>
    <row r="182" spans="1:13" ht="52.2" customHeight="1">
      <c r="A182" s="61" t="s">
        <v>290</v>
      </c>
      <c r="B182" s="62"/>
      <c r="C182" s="62"/>
      <c r="D182" s="62"/>
      <c r="E182" s="63"/>
      <c r="F182" s="58" t="s">
        <v>301</v>
      </c>
      <c r="G182" s="59"/>
      <c r="H182" s="60"/>
      <c r="I182" s="45">
        <v>14215.27</v>
      </c>
      <c r="J182" s="55" t="s">
        <v>336</v>
      </c>
      <c r="K182" s="56"/>
      <c r="L182" s="56"/>
      <c r="M182" s="57"/>
    </row>
    <row r="183" spans="1:13" ht="52.2" customHeight="1">
      <c r="A183" s="61" t="s">
        <v>290</v>
      </c>
      <c r="B183" s="62"/>
      <c r="C183" s="62"/>
      <c r="D183" s="62"/>
      <c r="E183" s="63"/>
      <c r="F183" s="58" t="s">
        <v>302</v>
      </c>
      <c r="G183" s="59"/>
      <c r="H183" s="60"/>
      <c r="I183" s="45">
        <v>19683.41</v>
      </c>
      <c r="J183" s="55" t="s">
        <v>336</v>
      </c>
      <c r="K183" s="56"/>
      <c r="L183" s="56"/>
      <c r="M183" s="57"/>
    </row>
    <row r="184" spans="1:13" ht="52.2" customHeight="1">
      <c r="A184" s="61" t="s">
        <v>290</v>
      </c>
      <c r="B184" s="62"/>
      <c r="C184" s="62"/>
      <c r="D184" s="62"/>
      <c r="E184" s="63"/>
      <c r="F184" s="58" t="s">
        <v>303</v>
      </c>
      <c r="G184" s="59"/>
      <c r="H184" s="60"/>
      <c r="I184" s="45">
        <v>5714.24</v>
      </c>
      <c r="J184" s="55" t="s">
        <v>336</v>
      </c>
      <c r="K184" s="56"/>
      <c r="L184" s="56"/>
      <c r="M184" s="57"/>
    </row>
    <row r="185" spans="1:13" ht="52.2" customHeight="1">
      <c r="A185" s="61" t="s">
        <v>290</v>
      </c>
      <c r="B185" s="62"/>
      <c r="C185" s="62"/>
      <c r="D185" s="62"/>
      <c r="E185" s="63"/>
      <c r="F185" s="58" t="s">
        <v>304</v>
      </c>
      <c r="G185" s="59"/>
      <c r="H185" s="60"/>
      <c r="I185" s="45">
        <v>5107.74</v>
      </c>
      <c r="J185" s="55" t="s">
        <v>336</v>
      </c>
      <c r="K185" s="56"/>
      <c r="L185" s="56"/>
      <c r="M185" s="57"/>
    </row>
    <row r="186" spans="1:13" ht="52.2" customHeight="1">
      <c r="A186" s="61" t="s">
        <v>290</v>
      </c>
      <c r="B186" s="62"/>
      <c r="C186" s="62"/>
      <c r="D186" s="62"/>
      <c r="E186" s="63"/>
      <c r="F186" s="58" t="s">
        <v>305</v>
      </c>
      <c r="G186" s="59"/>
      <c r="H186" s="60"/>
      <c r="I186" s="45">
        <v>5092.74</v>
      </c>
      <c r="J186" s="55" t="s">
        <v>336</v>
      </c>
      <c r="K186" s="56"/>
      <c r="L186" s="56"/>
      <c r="M186" s="57"/>
    </row>
    <row r="187" spans="1:13" ht="52.2" customHeight="1">
      <c r="A187" s="61" t="s">
        <v>290</v>
      </c>
      <c r="B187" s="62"/>
      <c r="C187" s="62"/>
      <c r="D187" s="62"/>
      <c r="E187" s="63"/>
      <c r="F187" s="58" t="s">
        <v>306</v>
      </c>
      <c r="G187" s="59"/>
      <c r="H187" s="60"/>
      <c r="I187" s="45">
        <v>8777.2900000000009</v>
      </c>
      <c r="J187" s="55" t="s">
        <v>336</v>
      </c>
      <c r="K187" s="56"/>
      <c r="L187" s="56"/>
      <c r="M187" s="57"/>
    </row>
    <row r="188" spans="1:13" ht="52.2" customHeight="1">
      <c r="A188" s="61" t="s">
        <v>290</v>
      </c>
      <c r="B188" s="62"/>
      <c r="C188" s="62"/>
      <c r="D188" s="62"/>
      <c r="E188" s="63"/>
      <c r="F188" s="58" t="s">
        <v>307</v>
      </c>
      <c r="G188" s="59"/>
      <c r="H188" s="60"/>
      <c r="I188" s="45">
        <v>5714.24</v>
      </c>
      <c r="J188" s="55" t="s">
        <v>336</v>
      </c>
      <c r="K188" s="56"/>
      <c r="L188" s="56"/>
      <c r="M188" s="57"/>
    </row>
    <row r="189" spans="1:13" ht="52.2" customHeight="1">
      <c r="A189" s="61" t="s">
        <v>290</v>
      </c>
      <c r="B189" s="62"/>
      <c r="C189" s="62"/>
      <c r="D189" s="62"/>
      <c r="E189" s="63"/>
      <c r="F189" s="58" t="s">
        <v>308</v>
      </c>
      <c r="G189" s="59"/>
      <c r="H189" s="60"/>
      <c r="I189" s="45">
        <v>5108.04</v>
      </c>
      <c r="J189" s="55" t="s">
        <v>336</v>
      </c>
      <c r="K189" s="56"/>
      <c r="L189" s="56"/>
      <c r="M189" s="57"/>
    </row>
    <row r="190" spans="1:13" ht="52.2" customHeight="1">
      <c r="A190" s="61" t="s">
        <v>290</v>
      </c>
      <c r="B190" s="62"/>
      <c r="C190" s="62"/>
      <c r="D190" s="62"/>
      <c r="E190" s="63"/>
      <c r="F190" s="58" t="s">
        <v>309</v>
      </c>
      <c r="G190" s="59"/>
      <c r="H190" s="60"/>
      <c r="I190" s="45">
        <v>5714.24</v>
      </c>
      <c r="J190" s="55" t="s">
        <v>336</v>
      </c>
      <c r="K190" s="56"/>
      <c r="L190" s="56"/>
      <c r="M190" s="57"/>
    </row>
    <row r="191" spans="1:13" ht="52.2" customHeight="1">
      <c r="A191" s="61" t="s">
        <v>290</v>
      </c>
      <c r="B191" s="62"/>
      <c r="C191" s="62"/>
      <c r="D191" s="62"/>
      <c r="E191" s="63"/>
      <c r="F191" s="58" t="s">
        <v>310</v>
      </c>
      <c r="G191" s="59"/>
      <c r="H191" s="60"/>
      <c r="I191" s="45">
        <v>8777.2900000000009</v>
      </c>
      <c r="J191" s="55" t="s">
        <v>336</v>
      </c>
      <c r="K191" s="56"/>
      <c r="L191" s="56"/>
      <c r="M191" s="57"/>
    </row>
    <row r="192" spans="1:13" ht="52.2" customHeight="1">
      <c r="A192" s="61" t="s">
        <v>290</v>
      </c>
      <c r="B192" s="62"/>
      <c r="C192" s="62"/>
      <c r="D192" s="62"/>
      <c r="E192" s="63"/>
      <c r="F192" s="58" t="s">
        <v>311</v>
      </c>
      <c r="G192" s="59"/>
      <c r="H192" s="60"/>
      <c r="I192" s="45">
        <v>5653.76</v>
      </c>
      <c r="J192" s="55" t="s">
        <v>336</v>
      </c>
      <c r="K192" s="56"/>
      <c r="L192" s="56"/>
      <c r="M192" s="57"/>
    </row>
    <row r="193" spans="1:13" ht="52.2" customHeight="1">
      <c r="A193" s="61" t="s">
        <v>290</v>
      </c>
      <c r="B193" s="62"/>
      <c r="C193" s="62"/>
      <c r="D193" s="62"/>
      <c r="E193" s="63"/>
      <c r="F193" s="58" t="s">
        <v>312</v>
      </c>
      <c r="G193" s="59"/>
      <c r="H193" s="60"/>
      <c r="I193" s="45">
        <v>5714.24</v>
      </c>
      <c r="J193" s="55" t="s">
        <v>336</v>
      </c>
      <c r="K193" s="56"/>
      <c r="L193" s="56"/>
      <c r="M193" s="57"/>
    </row>
    <row r="194" spans="1:13" ht="52.2" customHeight="1">
      <c r="A194" s="61" t="s">
        <v>290</v>
      </c>
      <c r="B194" s="62"/>
      <c r="C194" s="62"/>
      <c r="D194" s="62"/>
      <c r="E194" s="63"/>
      <c r="F194" s="58" t="s">
        <v>313</v>
      </c>
      <c r="G194" s="59"/>
      <c r="H194" s="60"/>
      <c r="I194" s="45">
        <v>5108.04</v>
      </c>
      <c r="J194" s="55" t="s">
        <v>336</v>
      </c>
      <c r="K194" s="56"/>
      <c r="L194" s="56"/>
      <c r="M194" s="57"/>
    </row>
    <row r="195" spans="1:13" ht="52.2" customHeight="1">
      <c r="A195" s="61" t="s">
        <v>290</v>
      </c>
      <c r="B195" s="62"/>
      <c r="C195" s="62"/>
      <c r="D195" s="62"/>
      <c r="E195" s="63"/>
      <c r="F195" s="58" t="s">
        <v>314</v>
      </c>
      <c r="G195" s="59"/>
      <c r="H195" s="60"/>
      <c r="I195" s="45">
        <v>5108.04</v>
      </c>
      <c r="J195" s="55" t="s">
        <v>336</v>
      </c>
      <c r="K195" s="56"/>
      <c r="L195" s="56"/>
      <c r="M195" s="57"/>
    </row>
    <row r="196" spans="1:13" ht="52.2" customHeight="1">
      <c r="A196" s="61" t="s">
        <v>290</v>
      </c>
      <c r="B196" s="62"/>
      <c r="C196" s="62"/>
      <c r="D196" s="62"/>
      <c r="E196" s="63"/>
      <c r="F196" s="58" t="s">
        <v>315</v>
      </c>
      <c r="G196" s="59"/>
      <c r="H196" s="60"/>
      <c r="I196" s="45">
        <v>8777.2900000000009</v>
      </c>
      <c r="J196" s="55" t="s">
        <v>336</v>
      </c>
      <c r="K196" s="56"/>
      <c r="L196" s="56"/>
      <c r="M196" s="57"/>
    </row>
    <row r="197" spans="1:13" ht="52.2" customHeight="1">
      <c r="A197" s="61" t="s">
        <v>290</v>
      </c>
      <c r="B197" s="62"/>
      <c r="C197" s="62"/>
      <c r="D197" s="62"/>
      <c r="E197" s="63"/>
      <c r="F197" s="58" t="s">
        <v>316</v>
      </c>
      <c r="G197" s="59"/>
      <c r="H197" s="60"/>
      <c r="I197" s="45">
        <v>8777.2900000000009</v>
      </c>
      <c r="J197" s="55" t="s">
        <v>336</v>
      </c>
      <c r="K197" s="56"/>
      <c r="L197" s="56"/>
      <c r="M197" s="57"/>
    </row>
    <row r="198" spans="1:13" ht="52.2" customHeight="1">
      <c r="A198" s="61" t="s">
        <v>290</v>
      </c>
      <c r="B198" s="62"/>
      <c r="C198" s="62"/>
      <c r="D198" s="62"/>
      <c r="E198" s="63"/>
      <c r="F198" s="58" t="s">
        <v>317</v>
      </c>
      <c r="G198" s="59"/>
      <c r="H198" s="60"/>
      <c r="I198" s="45">
        <v>5097.74</v>
      </c>
      <c r="J198" s="55" t="s">
        <v>336</v>
      </c>
      <c r="K198" s="56"/>
      <c r="L198" s="56"/>
      <c r="M198" s="57"/>
    </row>
    <row r="199" spans="1:13" ht="52.2" customHeight="1">
      <c r="A199" s="61" t="s">
        <v>290</v>
      </c>
      <c r="B199" s="62"/>
      <c r="C199" s="62"/>
      <c r="D199" s="62"/>
      <c r="E199" s="63"/>
      <c r="F199" s="58" t="s">
        <v>318</v>
      </c>
      <c r="G199" s="59"/>
      <c r="H199" s="60"/>
      <c r="I199" s="45">
        <v>8777.2900000000009</v>
      </c>
      <c r="J199" s="55" t="s">
        <v>336</v>
      </c>
      <c r="K199" s="56"/>
      <c r="L199" s="56"/>
      <c r="M199" s="57"/>
    </row>
    <row r="200" spans="1:13" ht="52.2" customHeight="1">
      <c r="A200" s="61" t="s">
        <v>290</v>
      </c>
      <c r="B200" s="62"/>
      <c r="C200" s="62"/>
      <c r="D200" s="62"/>
      <c r="E200" s="63"/>
      <c r="F200" s="58" t="s">
        <v>319</v>
      </c>
      <c r="G200" s="59"/>
      <c r="H200" s="60"/>
      <c r="I200" s="45">
        <v>5714.24</v>
      </c>
      <c r="J200" s="55" t="s">
        <v>336</v>
      </c>
      <c r="K200" s="56"/>
      <c r="L200" s="56"/>
      <c r="M200" s="57"/>
    </row>
    <row r="201" spans="1:13" ht="52.2" customHeight="1">
      <c r="A201" s="61" t="s">
        <v>290</v>
      </c>
      <c r="B201" s="62"/>
      <c r="C201" s="62"/>
      <c r="D201" s="62"/>
      <c r="E201" s="63"/>
      <c r="F201" s="58" t="s">
        <v>320</v>
      </c>
      <c r="G201" s="59"/>
      <c r="H201" s="60"/>
      <c r="I201" s="45">
        <v>5714.24</v>
      </c>
      <c r="J201" s="55" t="s">
        <v>336</v>
      </c>
      <c r="K201" s="56"/>
      <c r="L201" s="56"/>
      <c r="M201" s="57"/>
    </row>
    <row r="202" spans="1:13" ht="52.2" customHeight="1">
      <c r="A202" s="61" t="s">
        <v>290</v>
      </c>
      <c r="B202" s="62"/>
      <c r="C202" s="62"/>
      <c r="D202" s="62"/>
      <c r="E202" s="63"/>
      <c r="F202" s="58" t="s">
        <v>321</v>
      </c>
      <c r="G202" s="59"/>
      <c r="H202" s="60"/>
      <c r="I202" s="45">
        <v>5989.76</v>
      </c>
      <c r="J202" s="55" t="s">
        <v>336</v>
      </c>
      <c r="K202" s="56"/>
      <c r="L202" s="56"/>
      <c r="M202" s="57"/>
    </row>
    <row r="203" spans="1:13" ht="52.2" customHeight="1">
      <c r="A203" s="61" t="s">
        <v>290</v>
      </c>
      <c r="B203" s="62"/>
      <c r="C203" s="62"/>
      <c r="D203" s="62"/>
      <c r="E203" s="63"/>
      <c r="F203" s="58" t="s">
        <v>322</v>
      </c>
      <c r="G203" s="59"/>
      <c r="H203" s="60"/>
      <c r="I203" s="45">
        <v>8794.33</v>
      </c>
      <c r="J203" s="55" t="s">
        <v>336</v>
      </c>
      <c r="K203" s="56"/>
      <c r="L203" s="56"/>
      <c r="M203" s="57"/>
    </row>
    <row r="204" spans="1:13" ht="52.2" customHeight="1">
      <c r="A204" s="61" t="s">
        <v>290</v>
      </c>
      <c r="B204" s="62"/>
      <c r="C204" s="62"/>
      <c r="D204" s="62"/>
      <c r="E204" s="63"/>
      <c r="F204" s="58" t="s">
        <v>323</v>
      </c>
      <c r="G204" s="59"/>
      <c r="H204" s="60"/>
      <c r="I204" s="45">
        <v>9981.14</v>
      </c>
      <c r="J204" s="55" t="s">
        <v>336</v>
      </c>
      <c r="K204" s="56"/>
      <c r="L204" s="56"/>
      <c r="M204" s="57"/>
    </row>
    <row r="205" spans="1:13" ht="52.2" customHeight="1">
      <c r="A205" s="61" t="s">
        <v>290</v>
      </c>
      <c r="B205" s="62"/>
      <c r="C205" s="62"/>
      <c r="D205" s="62"/>
      <c r="E205" s="63"/>
      <c r="F205" s="58" t="s">
        <v>324</v>
      </c>
      <c r="G205" s="59"/>
      <c r="H205" s="60"/>
      <c r="I205" s="45">
        <v>828068.29</v>
      </c>
      <c r="J205" s="55" t="s">
        <v>336</v>
      </c>
      <c r="K205" s="56"/>
      <c r="L205" s="56"/>
      <c r="M205" s="57"/>
    </row>
    <row r="206" spans="1:13" ht="52.2" customHeight="1">
      <c r="A206" s="61" t="s">
        <v>290</v>
      </c>
      <c r="B206" s="62"/>
      <c r="C206" s="62"/>
      <c r="D206" s="62"/>
      <c r="E206" s="63"/>
      <c r="F206" s="58" t="s">
        <v>325</v>
      </c>
      <c r="G206" s="59"/>
      <c r="H206" s="60"/>
      <c r="I206" s="45">
        <v>1252435.8</v>
      </c>
      <c r="J206" s="55" t="s">
        <v>336</v>
      </c>
      <c r="K206" s="56"/>
      <c r="L206" s="56"/>
      <c r="M206" s="57"/>
    </row>
    <row r="207" spans="1:13" ht="52.2" customHeight="1">
      <c r="A207" s="61" t="s">
        <v>290</v>
      </c>
      <c r="B207" s="62"/>
      <c r="C207" s="62"/>
      <c r="D207" s="62"/>
      <c r="E207" s="63"/>
      <c r="F207" s="58" t="s">
        <v>326</v>
      </c>
      <c r="G207" s="59"/>
      <c r="H207" s="60"/>
      <c r="I207" s="45">
        <v>142204.5</v>
      </c>
      <c r="J207" s="55" t="s">
        <v>336</v>
      </c>
      <c r="K207" s="56"/>
      <c r="L207" s="56"/>
      <c r="M207" s="57"/>
    </row>
    <row r="208" spans="1:13" ht="52.2" customHeight="1">
      <c r="A208" s="61" t="s">
        <v>290</v>
      </c>
      <c r="B208" s="62"/>
      <c r="C208" s="62"/>
      <c r="D208" s="62"/>
      <c r="E208" s="63"/>
      <c r="F208" s="58" t="s">
        <v>327</v>
      </c>
      <c r="G208" s="59"/>
      <c r="H208" s="60"/>
      <c r="I208" s="45">
        <v>12538.18</v>
      </c>
      <c r="J208" s="55" t="s">
        <v>336</v>
      </c>
      <c r="K208" s="56"/>
      <c r="L208" s="56"/>
      <c r="M208" s="57"/>
    </row>
    <row r="209" spans="1:13" ht="52.2" customHeight="1">
      <c r="A209" s="61" t="s">
        <v>290</v>
      </c>
      <c r="B209" s="62"/>
      <c r="C209" s="62"/>
      <c r="D209" s="62"/>
      <c r="E209" s="63"/>
      <c r="F209" s="58" t="s">
        <v>328</v>
      </c>
      <c r="G209" s="59"/>
      <c r="H209" s="60"/>
      <c r="I209" s="45">
        <v>41134.269999999997</v>
      </c>
      <c r="J209" s="55" t="s">
        <v>336</v>
      </c>
      <c r="K209" s="56"/>
      <c r="L209" s="56"/>
      <c r="M209" s="57"/>
    </row>
    <row r="210" spans="1:13" ht="52.2" customHeight="1">
      <c r="A210" s="61" t="s">
        <v>290</v>
      </c>
      <c r="B210" s="62"/>
      <c r="C210" s="62"/>
      <c r="D210" s="62"/>
      <c r="E210" s="63"/>
      <c r="F210" s="58" t="s">
        <v>329</v>
      </c>
      <c r="G210" s="59"/>
      <c r="H210" s="60"/>
      <c r="I210" s="45">
        <v>6231.97</v>
      </c>
      <c r="J210" s="55" t="s">
        <v>336</v>
      </c>
      <c r="K210" s="56"/>
      <c r="L210" s="56"/>
      <c r="M210" s="57"/>
    </row>
    <row r="211" spans="1:13" ht="52.2" customHeight="1">
      <c r="A211" s="61" t="s">
        <v>290</v>
      </c>
      <c r="B211" s="62"/>
      <c r="C211" s="62"/>
      <c r="D211" s="62"/>
      <c r="E211" s="63"/>
      <c r="F211" s="58" t="s">
        <v>330</v>
      </c>
      <c r="G211" s="59"/>
      <c r="H211" s="60"/>
      <c r="I211" s="45">
        <v>1024.8</v>
      </c>
      <c r="J211" s="55" t="s">
        <v>336</v>
      </c>
      <c r="K211" s="56"/>
      <c r="L211" s="56"/>
      <c r="M211" s="57"/>
    </row>
    <row r="212" spans="1:13" ht="52.2" customHeight="1">
      <c r="A212" s="61" t="s">
        <v>290</v>
      </c>
      <c r="B212" s="62"/>
      <c r="C212" s="62"/>
      <c r="D212" s="62"/>
      <c r="E212" s="63"/>
      <c r="F212" s="58" t="s">
        <v>331</v>
      </c>
      <c r="G212" s="59"/>
      <c r="H212" s="60"/>
      <c r="I212" s="45">
        <v>17891</v>
      </c>
      <c r="J212" s="55" t="s">
        <v>336</v>
      </c>
      <c r="K212" s="56"/>
      <c r="L212" s="56"/>
      <c r="M212" s="57"/>
    </row>
    <row r="213" spans="1:13" ht="52.2" customHeight="1">
      <c r="A213" s="61" t="s">
        <v>290</v>
      </c>
      <c r="B213" s="62"/>
      <c r="C213" s="62"/>
      <c r="D213" s="62"/>
      <c r="E213" s="63"/>
      <c r="F213" s="58" t="s">
        <v>332</v>
      </c>
      <c r="G213" s="59"/>
      <c r="H213" s="60"/>
      <c r="I213" s="46">
        <v>73714.34</v>
      </c>
      <c r="J213" s="55" t="s">
        <v>336</v>
      </c>
      <c r="K213" s="56"/>
      <c r="L213" s="56"/>
      <c r="M213" s="57"/>
    </row>
    <row r="214" spans="1:13" ht="52.2" customHeight="1">
      <c r="A214" s="61" t="s">
        <v>290</v>
      </c>
      <c r="B214" s="62"/>
      <c r="C214" s="62"/>
      <c r="D214" s="62"/>
      <c r="E214" s="63"/>
      <c r="F214" s="58" t="s">
        <v>333</v>
      </c>
      <c r="G214" s="59"/>
      <c r="H214" s="60"/>
      <c r="I214" s="45">
        <v>6222.44</v>
      </c>
      <c r="J214" s="55" t="s">
        <v>336</v>
      </c>
      <c r="K214" s="56"/>
      <c r="L214" s="56"/>
      <c r="M214" s="57"/>
    </row>
    <row r="215" spans="1:13" ht="52.2" customHeight="1">
      <c r="A215" s="61" t="s">
        <v>290</v>
      </c>
      <c r="B215" s="62"/>
      <c r="C215" s="62"/>
      <c r="D215" s="62"/>
      <c r="E215" s="63"/>
      <c r="F215" s="58" t="s">
        <v>334</v>
      </c>
      <c r="G215" s="59"/>
      <c r="H215" s="60"/>
      <c r="I215" s="45">
        <v>348816.14</v>
      </c>
      <c r="J215" s="55" t="s">
        <v>336</v>
      </c>
      <c r="K215" s="56"/>
      <c r="L215" s="56"/>
      <c r="M215" s="57"/>
    </row>
    <row r="216" spans="1:13" ht="52.2" customHeight="1">
      <c r="A216" s="61" t="s">
        <v>290</v>
      </c>
      <c r="B216" s="62"/>
      <c r="C216" s="62"/>
      <c r="D216" s="62"/>
      <c r="E216" s="63"/>
      <c r="F216" s="58" t="s">
        <v>335</v>
      </c>
      <c r="G216" s="59"/>
      <c r="H216" s="60"/>
      <c r="I216" s="45">
        <v>47863</v>
      </c>
      <c r="J216" s="55" t="s">
        <v>336</v>
      </c>
      <c r="K216" s="56"/>
      <c r="L216" s="56"/>
      <c r="M216" s="57"/>
    </row>
    <row r="217" spans="1:13">
      <c r="A217" s="75"/>
      <c r="B217" s="75"/>
      <c r="C217" s="75"/>
      <c r="D217" s="75"/>
      <c r="E217" s="75"/>
      <c r="F217" s="76"/>
      <c r="G217" s="76"/>
      <c r="H217" s="76"/>
      <c r="J217" s="76"/>
      <c r="K217" s="76"/>
      <c r="L217" s="76"/>
      <c r="M217" s="76"/>
    </row>
    <row r="218" spans="1:13" ht="16.5" customHeight="1">
      <c r="A218" s="5" t="s">
        <v>171</v>
      </c>
    </row>
    <row r="219" spans="1:13" ht="20.25" customHeight="1">
      <c r="A219" s="5" t="s">
        <v>172</v>
      </c>
      <c r="B219" s="5"/>
      <c r="C219" s="27"/>
      <c r="D219" s="27"/>
      <c r="E219" s="27"/>
      <c r="F219" s="73"/>
      <c r="G219" s="73"/>
      <c r="H219" s="73"/>
      <c r="I219" s="73"/>
      <c r="J219" s="73"/>
      <c r="K219" s="73"/>
      <c r="L219" s="73"/>
      <c r="M219" s="73"/>
    </row>
    <row r="220" spans="1:13" ht="24" customHeight="1">
      <c r="A220" s="74" t="s">
        <v>173</v>
      </c>
      <c r="B220" s="74"/>
      <c r="C220" s="28" t="s">
        <v>174</v>
      </c>
      <c r="D220" s="28" t="s">
        <v>175</v>
      </c>
      <c r="E220" s="28" t="s">
        <v>176</v>
      </c>
      <c r="F220" s="74" t="s">
        <v>177</v>
      </c>
      <c r="G220" s="74"/>
      <c r="H220" s="74"/>
      <c r="I220" s="74"/>
      <c r="J220" s="74" t="s">
        <v>130</v>
      </c>
      <c r="K220" s="74"/>
      <c r="L220" s="74"/>
      <c r="M220" s="74"/>
    </row>
    <row r="221" spans="1:13" ht="75" customHeight="1">
      <c r="A221" s="68" t="s">
        <v>178</v>
      </c>
      <c r="B221" s="69"/>
      <c r="C221" s="47" t="s">
        <v>337</v>
      </c>
      <c r="D221" s="47" t="s">
        <v>237</v>
      </c>
      <c r="E221" s="48" t="s">
        <v>338</v>
      </c>
      <c r="F221" s="70" t="s">
        <v>339</v>
      </c>
      <c r="G221" s="71"/>
      <c r="H221" s="71"/>
      <c r="I221" s="72"/>
      <c r="J221" s="70" t="s">
        <v>340</v>
      </c>
      <c r="K221" s="71"/>
      <c r="L221" s="71"/>
      <c r="M221" s="72"/>
    </row>
    <row r="222" spans="1:13" ht="28.8">
      <c r="A222" s="68" t="s">
        <v>178</v>
      </c>
      <c r="B222" s="69"/>
      <c r="C222" s="48" t="s">
        <v>341</v>
      </c>
      <c r="D222" s="47" t="s">
        <v>237</v>
      </c>
      <c r="E222" s="48" t="s">
        <v>342</v>
      </c>
      <c r="F222" s="70" t="s">
        <v>343</v>
      </c>
      <c r="G222" s="71"/>
      <c r="H222" s="71"/>
      <c r="I222" s="72"/>
      <c r="J222" s="70" t="s">
        <v>340</v>
      </c>
      <c r="K222" s="71"/>
      <c r="L222" s="71"/>
      <c r="M222" s="72"/>
    </row>
    <row r="223" spans="1:13" ht="38.4">
      <c r="A223" s="68" t="s">
        <v>178</v>
      </c>
      <c r="B223" s="69"/>
      <c r="C223" s="48" t="s">
        <v>344</v>
      </c>
      <c r="D223" s="48" t="s">
        <v>237</v>
      </c>
      <c r="E223" s="48" t="s">
        <v>345</v>
      </c>
      <c r="F223" s="70" t="s">
        <v>346</v>
      </c>
      <c r="G223" s="71"/>
      <c r="H223" s="71"/>
      <c r="I223" s="72"/>
      <c r="J223" s="70" t="s">
        <v>340</v>
      </c>
      <c r="K223" s="71"/>
      <c r="L223" s="71"/>
      <c r="M223" s="72"/>
    </row>
    <row r="224" spans="1:13" ht="19.2">
      <c r="A224" s="68" t="s">
        <v>178</v>
      </c>
      <c r="B224" s="69"/>
      <c r="C224" s="48" t="s">
        <v>347</v>
      </c>
      <c r="D224" s="48" t="s">
        <v>237</v>
      </c>
      <c r="E224" s="48" t="s">
        <v>348</v>
      </c>
      <c r="F224" s="70" t="s">
        <v>349</v>
      </c>
      <c r="G224" s="71"/>
      <c r="H224" s="71"/>
      <c r="I224" s="72"/>
      <c r="J224" s="70" t="s">
        <v>340</v>
      </c>
      <c r="K224" s="71"/>
      <c r="L224" s="71"/>
      <c r="M224" s="72"/>
    </row>
  </sheetData>
  <mergeCells count="411">
    <mergeCell ref="A37:L37"/>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A20:M20"/>
    <mergeCell ref="B21:M21"/>
    <mergeCell ref="B22:M22"/>
    <mergeCell ref="B23:M23"/>
    <mergeCell ref="A24:M24"/>
    <mergeCell ref="B25:M25"/>
    <mergeCell ref="B26:M26"/>
    <mergeCell ref="B27:M27"/>
    <mergeCell ref="A29:M29"/>
    <mergeCell ref="A30:M30"/>
    <mergeCell ref="B31:M31"/>
    <mergeCell ref="B32:M32"/>
    <mergeCell ref="A35:L35"/>
    <mergeCell ref="A36:L36"/>
    <mergeCell ref="A38:L38"/>
    <mergeCell ref="A39:L39"/>
    <mergeCell ref="A40:L40"/>
    <mergeCell ref="A43:L43"/>
    <mergeCell ref="A44:L44"/>
    <mergeCell ref="A47:H47"/>
    <mergeCell ref="I47:J47"/>
    <mergeCell ref="K47:M47"/>
    <mergeCell ref="A48:H48"/>
    <mergeCell ref="I48:J48"/>
    <mergeCell ref="K48:M48"/>
    <mergeCell ref="E51:G51"/>
    <mergeCell ref="H51:L51"/>
    <mergeCell ref="A62:B62"/>
    <mergeCell ref="D62:F62"/>
    <mergeCell ref="G62:K62"/>
    <mergeCell ref="L62:M62"/>
    <mergeCell ref="A63:B63"/>
    <mergeCell ref="D63:F63"/>
    <mergeCell ref="G63:K63"/>
    <mergeCell ref="L63:M63"/>
    <mergeCell ref="A51:A52"/>
    <mergeCell ref="B51:B52"/>
    <mergeCell ref="C51:C52"/>
    <mergeCell ref="D51:D52"/>
    <mergeCell ref="A64:B64"/>
    <mergeCell ref="D64:F64"/>
    <mergeCell ref="G64:K64"/>
    <mergeCell ref="L64:M64"/>
    <mergeCell ref="A65:B65"/>
    <mergeCell ref="D65:F65"/>
    <mergeCell ref="G65:K65"/>
    <mergeCell ref="L65:M65"/>
    <mergeCell ref="A66:B66"/>
    <mergeCell ref="D66:F66"/>
    <mergeCell ref="G66:K66"/>
    <mergeCell ref="L66:M66"/>
    <mergeCell ref="A67:B67"/>
    <mergeCell ref="D67:F67"/>
    <mergeCell ref="G67:K67"/>
    <mergeCell ref="L67:M67"/>
    <mergeCell ref="A70:H70"/>
    <mergeCell ref="J70:M70"/>
    <mergeCell ref="A71:H71"/>
    <mergeCell ref="J71:M71"/>
    <mergeCell ref="A72:H72"/>
    <mergeCell ref="J72:M72"/>
    <mergeCell ref="A75:G75"/>
    <mergeCell ref="J75:M75"/>
    <mergeCell ref="A76:G76"/>
    <mergeCell ref="J76:M76"/>
    <mergeCell ref="A77:G77"/>
    <mergeCell ref="J77:M77"/>
    <mergeCell ref="A78:G78"/>
    <mergeCell ref="J78:M78"/>
    <mergeCell ref="A79:G79"/>
    <mergeCell ref="J79:M79"/>
    <mergeCell ref="A80:G80"/>
    <mergeCell ref="J80:M80"/>
    <mergeCell ref="A81:G81"/>
    <mergeCell ref="J81:M81"/>
    <mergeCell ref="A84:G84"/>
    <mergeCell ref="J84:M84"/>
    <mergeCell ref="A85:G85"/>
    <mergeCell ref="J85:M85"/>
    <mergeCell ref="A86:G86"/>
    <mergeCell ref="J86:M86"/>
    <mergeCell ref="A87:G87"/>
    <mergeCell ref="J87:M87"/>
    <mergeCell ref="A88:G88"/>
    <mergeCell ref="J88:M88"/>
    <mergeCell ref="A89:G89"/>
    <mergeCell ref="J89:M89"/>
    <mergeCell ref="B92:D92"/>
    <mergeCell ref="F92:I92"/>
    <mergeCell ref="J92:M92"/>
    <mergeCell ref="B93:D93"/>
    <mergeCell ref="F93:I93"/>
    <mergeCell ref="J93:M93"/>
    <mergeCell ref="B94:D94"/>
    <mergeCell ref="F94:I94"/>
    <mergeCell ref="J94:M94"/>
    <mergeCell ref="B95:D95"/>
    <mergeCell ref="F95:I95"/>
    <mergeCell ref="J95:M95"/>
    <mergeCell ref="B96:D96"/>
    <mergeCell ref="F96:I96"/>
    <mergeCell ref="J96:M96"/>
    <mergeCell ref="B97:D97"/>
    <mergeCell ref="F97:I97"/>
    <mergeCell ref="J97:M97"/>
    <mergeCell ref="B98:D98"/>
    <mergeCell ref="F98:I98"/>
    <mergeCell ref="J98:M98"/>
    <mergeCell ref="B99:D99"/>
    <mergeCell ref="F99:I99"/>
    <mergeCell ref="J99:M99"/>
    <mergeCell ref="B100:D100"/>
    <mergeCell ref="F100:I100"/>
    <mergeCell ref="J100:M100"/>
    <mergeCell ref="B101:D101"/>
    <mergeCell ref="F101:I101"/>
    <mergeCell ref="J101:M101"/>
    <mergeCell ref="B102:D102"/>
    <mergeCell ref="F102:I102"/>
    <mergeCell ref="J102:M102"/>
    <mergeCell ref="B103:D103"/>
    <mergeCell ref="F103:I103"/>
    <mergeCell ref="J103:M103"/>
    <mergeCell ref="B104:D104"/>
    <mergeCell ref="F104:I104"/>
    <mergeCell ref="J104:M104"/>
    <mergeCell ref="F118:I118"/>
    <mergeCell ref="J118:K118"/>
    <mergeCell ref="A114:D114"/>
    <mergeCell ref="G114:I114"/>
    <mergeCell ref="J114:M114"/>
    <mergeCell ref="A115:D115"/>
    <mergeCell ref="G115:I115"/>
    <mergeCell ref="J115:M115"/>
    <mergeCell ref="A105:C105"/>
    <mergeCell ref="D105:M105"/>
    <mergeCell ref="A108:D108"/>
    <mergeCell ref="F108:H108"/>
    <mergeCell ref="I108:M108"/>
    <mergeCell ref="A113:D113"/>
    <mergeCell ref="G113:I113"/>
    <mergeCell ref="J113:M113"/>
    <mergeCell ref="E109:E110"/>
    <mergeCell ref="A109:D110"/>
    <mergeCell ref="A125:H125"/>
    <mergeCell ref="J125:M125"/>
    <mergeCell ref="A126:H126"/>
    <mergeCell ref="J126:M126"/>
    <mergeCell ref="A127:H127"/>
    <mergeCell ref="J127:M127"/>
    <mergeCell ref="A130:H130"/>
    <mergeCell ref="J130:M130"/>
    <mergeCell ref="A131:H131"/>
    <mergeCell ref="J131:M131"/>
    <mergeCell ref="A144:C144"/>
    <mergeCell ref="D144:G144"/>
    <mergeCell ref="J144:M144"/>
    <mergeCell ref="A145:C145"/>
    <mergeCell ref="D145:G145"/>
    <mergeCell ref="J145:M145"/>
    <mergeCell ref="A132:H132"/>
    <mergeCell ref="J132:M132"/>
    <mergeCell ref="A135:B135"/>
    <mergeCell ref="C135:D135"/>
    <mergeCell ref="F135:G135"/>
    <mergeCell ref="A136:B136"/>
    <mergeCell ref="A137:B137"/>
    <mergeCell ref="I137:K137"/>
    <mergeCell ref="L137:M137"/>
    <mergeCell ref="E135:E136"/>
    <mergeCell ref="H135:H136"/>
    <mergeCell ref="I135:K136"/>
    <mergeCell ref="L135:M136"/>
    <mergeCell ref="A146:C146"/>
    <mergeCell ref="D146:G146"/>
    <mergeCell ref="J146:M146"/>
    <mergeCell ref="A149:C149"/>
    <mergeCell ref="D149:G149"/>
    <mergeCell ref="J149:M149"/>
    <mergeCell ref="A150:C150"/>
    <mergeCell ref="D150:G150"/>
    <mergeCell ref="J150:M150"/>
    <mergeCell ref="A147:C147"/>
    <mergeCell ref="D147:G147"/>
    <mergeCell ref="J147:M147"/>
    <mergeCell ref="A148:C148"/>
    <mergeCell ref="D148:G148"/>
    <mergeCell ref="J148:M148"/>
    <mergeCell ref="A151:C151"/>
    <mergeCell ref="D151:G151"/>
    <mergeCell ref="J151:M151"/>
    <mergeCell ref="A154:B154"/>
    <mergeCell ref="C154:D154"/>
    <mergeCell ref="E154:F154"/>
    <mergeCell ref="G154:I154"/>
    <mergeCell ref="J154:L154"/>
    <mergeCell ref="A155:B155"/>
    <mergeCell ref="C155:D155"/>
    <mergeCell ref="E155:F155"/>
    <mergeCell ref="G155:I155"/>
    <mergeCell ref="J155:L155"/>
    <mergeCell ref="F158:I158"/>
    <mergeCell ref="A160:E160"/>
    <mergeCell ref="J160:M160"/>
    <mergeCell ref="A161:E161"/>
    <mergeCell ref="J161:M161"/>
    <mergeCell ref="A162:E162"/>
    <mergeCell ref="J162:M162"/>
    <mergeCell ref="A163:E163"/>
    <mergeCell ref="J163:M163"/>
    <mergeCell ref="A158:E159"/>
    <mergeCell ref="J158:M159"/>
    <mergeCell ref="A164:E164"/>
    <mergeCell ref="J164:M164"/>
    <mergeCell ref="A166:E166"/>
    <mergeCell ref="J166:M166"/>
    <mergeCell ref="A167:E167"/>
    <mergeCell ref="J167:M167"/>
    <mergeCell ref="A168:E168"/>
    <mergeCell ref="J168:M168"/>
    <mergeCell ref="A171:E171"/>
    <mergeCell ref="F171:H171"/>
    <mergeCell ref="J171:M171"/>
    <mergeCell ref="A165:E165"/>
    <mergeCell ref="J165:M165"/>
    <mergeCell ref="A172:E172"/>
    <mergeCell ref="F172:H172"/>
    <mergeCell ref="J172:M172"/>
    <mergeCell ref="A205:E205"/>
    <mergeCell ref="F213:H213"/>
    <mergeCell ref="J213:M213"/>
    <mergeCell ref="A206:E206"/>
    <mergeCell ref="F214:H214"/>
    <mergeCell ref="J214:M214"/>
    <mergeCell ref="F205:H205"/>
    <mergeCell ref="J205:M205"/>
    <mergeCell ref="F206:H206"/>
    <mergeCell ref="J206:M206"/>
    <mergeCell ref="A173:E173"/>
    <mergeCell ref="A174:E174"/>
    <mergeCell ref="A175:E175"/>
    <mergeCell ref="A176:E176"/>
    <mergeCell ref="A177:E177"/>
    <mergeCell ref="A178:E178"/>
    <mergeCell ref="A179:E179"/>
    <mergeCell ref="A180:E180"/>
    <mergeCell ref="A181:E181"/>
    <mergeCell ref="A182:E182"/>
    <mergeCell ref="A183:E183"/>
    <mergeCell ref="F215:H215"/>
    <mergeCell ref="J215:M215"/>
    <mergeCell ref="A208:E208"/>
    <mergeCell ref="F216:H216"/>
    <mergeCell ref="J216:M216"/>
    <mergeCell ref="A217:E217"/>
    <mergeCell ref="F217:H217"/>
    <mergeCell ref="J217:M217"/>
    <mergeCell ref="F207:H207"/>
    <mergeCell ref="J207:M207"/>
    <mergeCell ref="F208:H208"/>
    <mergeCell ref="J208:M208"/>
    <mergeCell ref="A215:E215"/>
    <mergeCell ref="A216:E216"/>
    <mergeCell ref="A223:B223"/>
    <mergeCell ref="F223:I223"/>
    <mergeCell ref="J223:M223"/>
    <mergeCell ref="A224:B224"/>
    <mergeCell ref="F224:I224"/>
    <mergeCell ref="J224:M224"/>
    <mergeCell ref="F219:I219"/>
    <mergeCell ref="J219:M219"/>
    <mergeCell ref="A220:B220"/>
    <mergeCell ref="F220:I220"/>
    <mergeCell ref="J220:M220"/>
    <mergeCell ref="A221:B221"/>
    <mergeCell ref="F221:I221"/>
    <mergeCell ref="J221:M221"/>
    <mergeCell ref="A222:B222"/>
    <mergeCell ref="F222:I222"/>
    <mergeCell ref="J222:M222"/>
    <mergeCell ref="A138:B138"/>
    <mergeCell ref="A139:B139"/>
    <mergeCell ref="A140:B140"/>
    <mergeCell ref="A141:B141"/>
    <mergeCell ref="I138:K138"/>
    <mergeCell ref="I139:K139"/>
    <mergeCell ref="I140:K140"/>
    <mergeCell ref="I141:K141"/>
    <mergeCell ref="L138:M138"/>
    <mergeCell ref="L139:M139"/>
    <mergeCell ref="L140:M140"/>
    <mergeCell ref="L141:M141"/>
    <mergeCell ref="A184:E184"/>
    <mergeCell ref="A185:E185"/>
    <mergeCell ref="A186:E186"/>
    <mergeCell ref="A187:E187"/>
    <mergeCell ref="A188:E188"/>
    <mergeCell ref="A189:E189"/>
    <mergeCell ref="A190:E190"/>
    <mergeCell ref="A191:E191"/>
    <mergeCell ref="A192:E192"/>
    <mergeCell ref="A193:E193"/>
    <mergeCell ref="A194:E194"/>
    <mergeCell ref="A195:E195"/>
    <mergeCell ref="A196:E196"/>
    <mergeCell ref="A197:E197"/>
    <mergeCell ref="A198:E198"/>
    <mergeCell ref="A199:E199"/>
    <mergeCell ref="A200:E200"/>
    <mergeCell ref="A201:E201"/>
    <mergeCell ref="A202:E202"/>
    <mergeCell ref="A203:E203"/>
    <mergeCell ref="A204:E204"/>
    <mergeCell ref="A209:E209"/>
    <mergeCell ref="A210:E210"/>
    <mergeCell ref="A211:E211"/>
    <mergeCell ref="A212:E212"/>
    <mergeCell ref="A213:E213"/>
    <mergeCell ref="A214:E214"/>
    <mergeCell ref="A207:E207"/>
    <mergeCell ref="F173:H173"/>
    <mergeCell ref="F174:H174"/>
    <mergeCell ref="F175:H175"/>
    <mergeCell ref="F176:H176"/>
    <mergeCell ref="F177:H177"/>
    <mergeCell ref="F178:H178"/>
    <mergeCell ref="F179:H179"/>
    <mergeCell ref="F180:H180"/>
    <mergeCell ref="F181:H181"/>
    <mergeCell ref="F182:H182"/>
    <mergeCell ref="F183:H183"/>
    <mergeCell ref="F184:H184"/>
    <mergeCell ref="F185:H185"/>
    <mergeCell ref="F186:H186"/>
    <mergeCell ref="F187:H187"/>
    <mergeCell ref="F188:H188"/>
    <mergeCell ref="F189:H189"/>
    <mergeCell ref="F190:H190"/>
    <mergeCell ref="F191:H191"/>
    <mergeCell ref="F192:H192"/>
    <mergeCell ref="F193:H193"/>
    <mergeCell ref="F194:H194"/>
    <mergeCell ref="F195:H195"/>
    <mergeCell ref="F196:H196"/>
    <mergeCell ref="F197:H197"/>
    <mergeCell ref="F198:H198"/>
    <mergeCell ref="F199:H199"/>
    <mergeCell ref="F200:H200"/>
    <mergeCell ref="F201:H201"/>
    <mergeCell ref="F202:H202"/>
    <mergeCell ref="F203:H203"/>
    <mergeCell ref="F204:H204"/>
    <mergeCell ref="F209:H209"/>
    <mergeCell ref="F210:H210"/>
    <mergeCell ref="F211:H211"/>
    <mergeCell ref="F212:H212"/>
    <mergeCell ref="J173:M173"/>
    <mergeCell ref="J174:M174"/>
    <mergeCell ref="J175:M175"/>
    <mergeCell ref="J176:M176"/>
    <mergeCell ref="J177:M177"/>
    <mergeCell ref="J178:M178"/>
    <mergeCell ref="J179:M179"/>
    <mergeCell ref="J180:M180"/>
    <mergeCell ref="J181:M181"/>
    <mergeCell ref="J182:M182"/>
    <mergeCell ref="J183:M183"/>
    <mergeCell ref="J184:M184"/>
    <mergeCell ref="J185:M185"/>
    <mergeCell ref="J186:M186"/>
    <mergeCell ref="J187:M187"/>
    <mergeCell ref="J188:M188"/>
    <mergeCell ref="J189:M189"/>
    <mergeCell ref="J190:M190"/>
    <mergeCell ref="J191:M191"/>
    <mergeCell ref="J192:M192"/>
    <mergeCell ref="J193:M193"/>
    <mergeCell ref="J194:M194"/>
    <mergeCell ref="J195:M195"/>
    <mergeCell ref="J196:M196"/>
    <mergeCell ref="J197:M197"/>
    <mergeCell ref="J198:M198"/>
    <mergeCell ref="J199:M199"/>
    <mergeCell ref="J200:M200"/>
    <mergeCell ref="J201:M201"/>
    <mergeCell ref="J202:M202"/>
    <mergeCell ref="J203:M203"/>
    <mergeCell ref="J204:M204"/>
    <mergeCell ref="J209:M209"/>
    <mergeCell ref="J210:M210"/>
    <mergeCell ref="J211:M211"/>
    <mergeCell ref="J212:M212"/>
  </mergeCells>
  <hyperlinks>
    <hyperlink ref="J93" r:id="rId1"/>
    <hyperlink ref="J94" r:id="rId2"/>
    <hyperlink ref="J95" r:id="rId3"/>
    <hyperlink ref="J96" r:id="rId4"/>
    <hyperlink ref="J97" r:id="rId5"/>
    <hyperlink ref="J98" r:id="rId6"/>
    <hyperlink ref="J99" r:id="rId7"/>
    <hyperlink ref="J100" r:id="rId8"/>
    <hyperlink ref="J101" r:id="rId9"/>
    <hyperlink ref="J102" r:id="rId10"/>
    <hyperlink ref="J103" r:id="rId11"/>
    <hyperlink ref="J104" r:id="rId12"/>
    <hyperlink ref="J71" r:id="rId13"/>
    <hyperlink ref="J72" r:id="rId14"/>
    <hyperlink ref="J81" r:id="rId15"/>
    <hyperlink ref="J114" r:id="rId16"/>
    <hyperlink ref="J115" r:id="rId17"/>
    <hyperlink ref="J126" r:id="rId18"/>
    <hyperlink ref="J127" r:id="rId19"/>
    <hyperlink ref="J131" r:id="rId20"/>
    <hyperlink ref="J132" r:id="rId21"/>
    <hyperlink ref="J145" r:id="rId22"/>
    <hyperlink ref="J146" r:id="rId23"/>
    <hyperlink ref="J149" r:id="rId24"/>
    <hyperlink ref="J150" r:id="rId25"/>
    <hyperlink ref="J151" r:id="rId26"/>
    <hyperlink ref="J147" r:id="rId27"/>
    <hyperlink ref="J148" r:id="rId28"/>
    <hyperlink ref="J160" r:id="rId29"/>
    <hyperlink ref="J161" r:id="rId30"/>
    <hyperlink ref="J162" r:id="rId31"/>
    <hyperlink ref="J163" r:id="rId32"/>
    <hyperlink ref="J164" r:id="rId33"/>
    <hyperlink ref="J165" r:id="rId34"/>
    <hyperlink ref="J166" r:id="rId35"/>
    <hyperlink ref="J167" r:id="rId36"/>
    <hyperlink ref="J168" r:id="rId37"/>
    <hyperlink ref="J172" r:id="rId38"/>
    <hyperlink ref="J173:J216" r:id="rId39" display="https://MCE-GYE.quickconnect.to/d/s/xN4MdB5L8PYtb0jqR0GJjkkS04Ir8KQC/kbtAALa16lhaqDdmxlAHNo3Kvst7mdUr-BbqA-ipvJws"/>
  </hyperlinks>
  <pageMargins left="0.23622047244094499" right="0.23622047244094499" top="0.74803149606299202" bottom="0.74803149606299202" header="0.31496062992126" footer="0.31496062992126"/>
  <pageSetup paperSize="9" scale="75" orientation="landscape"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4"/>
  <sheetViews>
    <sheetView topLeftCell="E82" workbookViewId="0">
      <selection activeCell="I98" sqref="I98:M104"/>
    </sheetView>
  </sheetViews>
  <sheetFormatPr baseColWidth="10" defaultColWidth="11" defaultRowHeight="14.4"/>
  <cols>
    <col min="2" max="2" width="41.109375" bestFit="1" customWidth="1"/>
    <col min="3" max="4" width="37.109375" customWidth="1"/>
    <col min="5" max="5" width="20.109375" customWidth="1"/>
    <col min="6" max="6" width="19.44140625" customWidth="1"/>
    <col min="7" max="7" width="18.109375" customWidth="1"/>
    <col min="8" max="8" width="13.5546875" bestFit="1" customWidth="1"/>
    <col min="9" max="9" width="18.6640625" customWidth="1"/>
    <col min="10" max="10" width="16.5546875" bestFit="1" customWidth="1"/>
    <col min="11" max="11" width="14.6640625" customWidth="1"/>
    <col min="12" max="12" width="17.33203125" customWidth="1"/>
    <col min="13" max="13" width="26.109375" customWidth="1"/>
  </cols>
  <sheetData>
    <row r="2" spans="2:16">
      <c r="B2" t="s">
        <v>37</v>
      </c>
      <c r="C2" t="s">
        <v>38</v>
      </c>
      <c r="D2" t="s">
        <v>39</v>
      </c>
      <c r="E2" t="s">
        <v>31</v>
      </c>
      <c r="F2" t="s">
        <v>43</v>
      </c>
      <c r="G2" t="s">
        <v>44</v>
      </c>
      <c r="H2" t="s">
        <v>45</v>
      </c>
      <c r="I2" t="s">
        <v>46</v>
      </c>
      <c r="J2" t="s">
        <v>47</v>
      </c>
      <c r="K2" t="s">
        <v>48</v>
      </c>
      <c r="L2" t="s">
        <v>49</v>
      </c>
      <c r="M2" t="s">
        <v>50</v>
      </c>
    </row>
    <row r="3" spans="2:16">
      <c r="B3" t="s">
        <v>351</v>
      </c>
      <c r="C3">
        <v>1</v>
      </c>
      <c r="D3">
        <v>545</v>
      </c>
      <c r="E3" t="s">
        <v>352</v>
      </c>
      <c r="F3">
        <v>275</v>
      </c>
      <c r="G3">
        <v>270</v>
      </c>
      <c r="H3">
        <v>0</v>
      </c>
      <c r="I3">
        <v>5</v>
      </c>
      <c r="J3">
        <v>358</v>
      </c>
      <c r="K3">
        <v>8</v>
      </c>
      <c r="L3">
        <v>168</v>
      </c>
      <c r="M3">
        <v>14</v>
      </c>
      <c r="O3">
        <f>+SUM(zonal[[#This Row],[MONTUBIO]:[AFROECUATORIANO]])</f>
        <v>553</v>
      </c>
      <c r="P3">
        <f>+zonal[[#This Row],[N. USUARIOS]]-O3</f>
        <v>-8</v>
      </c>
    </row>
    <row r="4" spans="2:16">
      <c r="B4" t="s">
        <v>351</v>
      </c>
      <c r="C4">
        <v>1</v>
      </c>
      <c r="D4">
        <v>188</v>
      </c>
      <c r="E4" t="s">
        <v>352</v>
      </c>
      <c r="F4">
        <v>90</v>
      </c>
      <c r="G4">
        <v>98</v>
      </c>
      <c r="H4">
        <v>0</v>
      </c>
      <c r="I4">
        <v>0</v>
      </c>
      <c r="J4">
        <v>166</v>
      </c>
      <c r="K4">
        <v>0</v>
      </c>
      <c r="L4">
        <v>21</v>
      </c>
      <c r="M4">
        <v>1</v>
      </c>
      <c r="O4">
        <f>+SUM(zonal[[#This Row],[MONTUBIO]:[AFROECUATORIANO]])</f>
        <v>188</v>
      </c>
      <c r="P4">
        <f>+zonal[[#This Row],[N. USUARIOS]]-O4</f>
        <v>0</v>
      </c>
    </row>
    <row r="5" spans="2:16">
      <c r="B5" t="s">
        <v>351</v>
      </c>
      <c r="C5">
        <v>1</v>
      </c>
      <c r="D5">
        <v>207</v>
      </c>
      <c r="E5" t="s">
        <v>352</v>
      </c>
      <c r="F5">
        <v>79</v>
      </c>
      <c r="G5">
        <v>128</v>
      </c>
      <c r="H5">
        <v>0</v>
      </c>
      <c r="I5">
        <v>43</v>
      </c>
      <c r="J5">
        <v>109</v>
      </c>
      <c r="K5">
        <v>0</v>
      </c>
      <c r="L5">
        <v>52</v>
      </c>
      <c r="M5">
        <v>3</v>
      </c>
      <c r="O5">
        <f>+SUM(zonal[[#This Row],[MONTUBIO]:[AFROECUATORIANO]])</f>
        <v>207</v>
      </c>
      <c r="P5">
        <f>+zonal[[#This Row],[N. USUARIOS]]-O5</f>
        <v>0</v>
      </c>
    </row>
    <row r="6" spans="2:16">
      <c r="B6" t="s">
        <v>351</v>
      </c>
      <c r="C6">
        <v>1</v>
      </c>
      <c r="D6">
        <v>23</v>
      </c>
      <c r="E6" t="s">
        <v>352</v>
      </c>
      <c r="F6">
        <v>13</v>
      </c>
      <c r="G6">
        <v>10</v>
      </c>
      <c r="H6">
        <v>0</v>
      </c>
      <c r="I6">
        <v>0</v>
      </c>
      <c r="J6">
        <v>14</v>
      </c>
      <c r="K6">
        <v>0</v>
      </c>
      <c r="L6">
        <v>9</v>
      </c>
      <c r="M6">
        <v>0</v>
      </c>
      <c r="O6">
        <f>+SUM(zonal[[#This Row],[MONTUBIO]:[AFROECUATORIANO]])</f>
        <v>23</v>
      </c>
      <c r="P6">
        <f>+zonal[[#This Row],[N. USUARIOS]]-O6</f>
        <v>0</v>
      </c>
    </row>
    <row r="7" spans="2:16">
      <c r="B7" t="s">
        <v>351</v>
      </c>
      <c r="C7">
        <v>1</v>
      </c>
      <c r="D7">
        <v>37</v>
      </c>
      <c r="E7" t="s">
        <v>352</v>
      </c>
      <c r="F7">
        <v>23</v>
      </c>
      <c r="G7">
        <v>14</v>
      </c>
      <c r="H7">
        <v>0</v>
      </c>
      <c r="I7">
        <v>0</v>
      </c>
      <c r="J7">
        <v>28</v>
      </c>
      <c r="K7">
        <v>0</v>
      </c>
      <c r="L7">
        <v>8</v>
      </c>
      <c r="M7">
        <v>1</v>
      </c>
      <c r="O7">
        <f>+SUM(zonal[[#This Row],[MONTUBIO]:[AFROECUATORIANO]])</f>
        <v>37</v>
      </c>
      <c r="P7">
        <f>+zonal[[#This Row],[N. USUARIOS]]-O7</f>
        <v>0</v>
      </c>
    </row>
    <row r="8" spans="2:16">
      <c r="B8" t="s">
        <v>351</v>
      </c>
      <c r="C8">
        <v>1</v>
      </c>
      <c r="D8">
        <v>22</v>
      </c>
      <c r="E8" t="s">
        <v>353</v>
      </c>
      <c r="F8">
        <v>10</v>
      </c>
      <c r="G8">
        <v>12</v>
      </c>
      <c r="H8">
        <v>0</v>
      </c>
      <c r="I8">
        <v>2</v>
      </c>
      <c r="J8">
        <v>17</v>
      </c>
      <c r="K8">
        <v>0</v>
      </c>
      <c r="L8">
        <v>2</v>
      </c>
      <c r="M8">
        <v>0</v>
      </c>
      <c r="O8">
        <f>+SUM(zonal[[#This Row],[MONTUBIO]:[AFROECUATORIANO]])</f>
        <v>21</v>
      </c>
      <c r="P8">
        <f>+zonal[[#This Row],[N. USUARIOS]]-O8</f>
        <v>1</v>
      </c>
    </row>
    <row r="9" spans="2:16">
      <c r="B9" t="s">
        <v>351</v>
      </c>
      <c r="C9">
        <v>1</v>
      </c>
      <c r="D9">
        <v>492</v>
      </c>
      <c r="E9" t="s">
        <v>353</v>
      </c>
      <c r="F9">
        <v>231</v>
      </c>
      <c r="G9">
        <v>261</v>
      </c>
      <c r="H9">
        <v>0</v>
      </c>
      <c r="I9">
        <v>38</v>
      </c>
      <c r="J9">
        <v>381</v>
      </c>
      <c r="K9">
        <v>1</v>
      </c>
      <c r="L9">
        <v>38</v>
      </c>
      <c r="M9">
        <v>23</v>
      </c>
      <c r="O9">
        <f>+SUM(zonal[[#This Row],[MONTUBIO]:[AFROECUATORIANO]])</f>
        <v>481</v>
      </c>
      <c r="P9">
        <f>+zonal[[#This Row],[N. USUARIOS]]-O9</f>
        <v>11</v>
      </c>
    </row>
    <row r="10" spans="2:16">
      <c r="B10" t="s">
        <v>351</v>
      </c>
      <c r="C10">
        <v>1</v>
      </c>
      <c r="D10">
        <v>480</v>
      </c>
      <c r="E10" t="s">
        <v>353</v>
      </c>
      <c r="F10">
        <v>224</v>
      </c>
      <c r="G10">
        <v>256</v>
      </c>
      <c r="H10">
        <v>0</v>
      </c>
      <c r="I10">
        <v>37</v>
      </c>
      <c r="J10">
        <v>372</v>
      </c>
      <c r="K10">
        <v>1</v>
      </c>
      <c r="L10">
        <v>37</v>
      </c>
      <c r="M10">
        <v>23</v>
      </c>
      <c r="O10">
        <f>+SUM(zonal[[#This Row],[MONTUBIO]:[AFROECUATORIANO]])</f>
        <v>470</v>
      </c>
      <c r="P10">
        <f>+zonal[[#This Row],[N. USUARIOS]]-O10</f>
        <v>10</v>
      </c>
    </row>
    <row r="11" spans="2:16">
      <c r="B11" t="s">
        <v>351</v>
      </c>
      <c r="C11">
        <v>1</v>
      </c>
      <c r="D11">
        <v>651</v>
      </c>
      <c r="E11" t="s">
        <v>353</v>
      </c>
      <c r="F11">
        <v>322</v>
      </c>
      <c r="G11">
        <v>329</v>
      </c>
      <c r="H11">
        <v>0</v>
      </c>
      <c r="I11">
        <v>50</v>
      </c>
      <c r="J11">
        <v>504</v>
      </c>
      <c r="K11">
        <v>1</v>
      </c>
      <c r="L11">
        <v>50</v>
      </c>
      <c r="M11">
        <v>32</v>
      </c>
      <c r="O11">
        <f>+SUM(zonal[[#This Row],[MONTUBIO]:[AFROECUATORIANO]])</f>
        <v>637</v>
      </c>
      <c r="P11">
        <f>+zonal[[#This Row],[N. USUARIOS]]-O11</f>
        <v>14</v>
      </c>
    </row>
    <row r="12" spans="2:16">
      <c r="B12" t="s">
        <v>351</v>
      </c>
      <c r="C12">
        <v>1</v>
      </c>
      <c r="D12">
        <v>29</v>
      </c>
      <c r="E12" t="s">
        <v>353</v>
      </c>
      <c r="F12">
        <v>14</v>
      </c>
      <c r="G12">
        <v>15</v>
      </c>
      <c r="H12">
        <v>0</v>
      </c>
      <c r="I12">
        <v>2</v>
      </c>
      <c r="J12">
        <v>22</v>
      </c>
      <c r="K12">
        <v>0</v>
      </c>
      <c r="L12">
        <v>2</v>
      </c>
      <c r="M12">
        <v>2</v>
      </c>
      <c r="O12">
        <f>+SUM(zonal[[#This Row],[MONTUBIO]:[AFROECUATORIANO]])</f>
        <v>28</v>
      </c>
      <c r="P12">
        <f>+zonal[[#This Row],[N. USUARIOS]]-O12</f>
        <v>1</v>
      </c>
    </row>
    <row r="13" spans="2:16">
      <c r="B13" t="s">
        <v>351</v>
      </c>
      <c r="C13">
        <v>1</v>
      </c>
      <c r="D13">
        <v>35</v>
      </c>
      <c r="E13" t="s">
        <v>353</v>
      </c>
      <c r="F13">
        <v>14</v>
      </c>
      <c r="G13">
        <v>21</v>
      </c>
      <c r="H13">
        <v>0</v>
      </c>
      <c r="I13">
        <v>3</v>
      </c>
      <c r="J13">
        <v>27</v>
      </c>
      <c r="K13">
        <v>0</v>
      </c>
      <c r="L13">
        <v>3</v>
      </c>
      <c r="M13">
        <v>1</v>
      </c>
      <c r="O13">
        <f>+SUM(zonal[[#This Row],[MONTUBIO]:[AFROECUATORIANO]])</f>
        <v>34</v>
      </c>
      <c r="P13">
        <f>+zonal[[#This Row],[N. USUARIOS]]-O13</f>
        <v>1</v>
      </c>
    </row>
    <row r="14" spans="2:16">
      <c r="B14" t="s">
        <v>351</v>
      </c>
      <c r="C14">
        <v>1</v>
      </c>
      <c r="D14">
        <v>181</v>
      </c>
      <c r="E14" t="s">
        <v>353</v>
      </c>
      <c r="F14">
        <v>105</v>
      </c>
      <c r="G14">
        <v>76</v>
      </c>
      <c r="H14">
        <v>0</v>
      </c>
      <c r="I14">
        <v>14</v>
      </c>
      <c r="J14">
        <v>140</v>
      </c>
      <c r="K14">
        <v>0</v>
      </c>
      <c r="L14">
        <v>14</v>
      </c>
      <c r="M14">
        <v>9</v>
      </c>
      <c r="O14">
        <f>+SUM(zonal[[#This Row],[MONTUBIO]:[AFROECUATORIANO]])</f>
        <v>177</v>
      </c>
      <c r="P14">
        <f>+zonal[[#This Row],[N. USUARIOS]]-O14</f>
        <v>4</v>
      </c>
    </row>
    <row r="15" spans="2:16">
      <c r="B15" t="s">
        <v>351</v>
      </c>
      <c r="C15">
        <v>1</v>
      </c>
      <c r="D15">
        <v>562</v>
      </c>
      <c r="E15" t="s">
        <v>353</v>
      </c>
      <c r="F15">
        <v>274</v>
      </c>
      <c r="G15">
        <v>288</v>
      </c>
      <c r="H15">
        <v>0</v>
      </c>
      <c r="I15">
        <v>43</v>
      </c>
      <c r="J15">
        <v>435</v>
      </c>
      <c r="K15">
        <v>1</v>
      </c>
      <c r="L15">
        <v>43</v>
      </c>
      <c r="M15">
        <v>27</v>
      </c>
      <c r="O15">
        <f>+SUM(zonal[[#This Row],[MONTUBIO]:[AFROECUATORIANO]])</f>
        <v>549</v>
      </c>
      <c r="P15">
        <f>+zonal[[#This Row],[N. USUARIOS]]-O15</f>
        <v>13</v>
      </c>
    </row>
    <row r="16" spans="2:16">
      <c r="B16" t="s">
        <v>351</v>
      </c>
      <c r="C16">
        <v>1</v>
      </c>
      <c r="D16">
        <v>116</v>
      </c>
      <c r="E16" t="s">
        <v>353</v>
      </c>
      <c r="F16">
        <v>56</v>
      </c>
      <c r="G16">
        <v>60</v>
      </c>
      <c r="H16">
        <v>0</v>
      </c>
      <c r="I16">
        <v>9</v>
      </c>
      <c r="J16">
        <v>90</v>
      </c>
      <c r="K16">
        <v>0</v>
      </c>
      <c r="L16">
        <v>9</v>
      </c>
      <c r="M16">
        <v>5</v>
      </c>
      <c r="O16">
        <f>+SUM(zonal[[#This Row],[MONTUBIO]:[AFROECUATORIANO]])</f>
        <v>113</v>
      </c>
      <c r="P16">
        <f>+zonal[[#This Row],[N. USUARIOS]]-O16</f>
        <v>3</v>
      </c>
    </row>
    <row r="17" spans="2:16">
      <c r="B17" t="s">
        <v>351</v>
      </c>
      <c r="C17">
        <v>1</v>
      </c>
      <c r="D17">
        <v>291</v>
      </c>
      <c r="E17" t="s">
        <v>353</v>
      </c>
      <c r="F17">
        <v>142</v>
      </c>
      <c r="G17">
        <v>149</v>
      </c>
      <c r="H17">
        <v>0</v>
      </c>
      <c r="I17">
        <v>23</v>
      </c>
      <c r="J17">
        <v>225</v>
      </c>
      <c r="K17">
        <v>0</v>
      </c>
      <c r="L17">
        <v>23</v>
      </c>
      <c r="M17">
        <v>14</v>
      </c>
      <c r="O17">
        <f>+SUM(zonal[[#This Row],[MONTUBIO]:[AFROECUATORIANO]])</f>
        <v>285</v>
      </c>
      <c r="P17">
        <f>+zonal[[#This Row],[N. USUARIOS]]-O17</f>
        <v>6</v>
      </c>
    </row>
    <row r="18" spans="2:16">
      <c r="B18" t="s">
        <v>351</v>
      </c>
      <c r="C18">
        <v>1</v>
      </c>
      <c r="D18">
        <v>1720</v>
      </c>
      <c r="E18" s="141" t="s">
        <v>356</v>
      </c>
      <c r="F18">
        <v>735</v>
      </c>
      <c r="G18">
        <v>1165</v>
      </c>
      <c r="H18">
        <v>0</v>
      </c>
      <c r="I18">
        <v>688</v>
      </c>
      <c r="J18">
        <v>1032</v>
      </c>
      <c r="K18">
        <v>0</v>
      </c>
      <c r="L18">
        <v>0</v>
      </c>
      <c r="M18">
        <v>0</v>
      </c>
      <c r="O18">
        <f>+SUM(zonal[[#This Row],[MONTUBIO]:[AFROECUATORIANO]])</f>
        <v>1720</v>
      </c>
      <c r="P18">
        <f>+zonal[[#This Row],[N. USUARIOS]]-O18</f>
        <v>0</v>
      </c>
    </row>
    <row r="19" spans="2:16">
      <c r="B19" t="s">
        <v>351</v>
      </c>
      <c r="C19">
        <v>1</v>
      </c>
      <c r="D19">
        <v>198</v>
      </c>
      <c r="E19" s="141" t="s">
        <v>356</v>
      </c>
      <c r="F19">
        <v>82</v>
      </c>
      <c r="G19">
        <v>116</v>
      </c>
      <c r="H19">
        <v>0</v>
      </c>
      <c r="I19">
        <v>100</v>
      </c>
      <c r="J19">
        <v>98</v>
      </c>
      <c r="K19">
        <v>0</v>
      </c>
      <c r="L19">
        <v>0</v>
      </c>
      <c r="M19">
        <v>0</v>
      </c>
      <c r="O19">
        <f>+SUM(zonal[[#This Row],[MONTUBIO]:[AFROECUATORIANO]])</f>
        <v>198</v>
      </c>
      <c r="P19">
        <f>+zonal[[#This Row],[N. USUARIOS]]-O19</f>
        <v>0</v>
      </c>
    </row>
    <row r="20" spans="2:16">
      <c r="B20" t="s">
        <v>351</v>
      </c>
      <c r="C20">
        <v>1</v>
      </c>
      <c r="D20">
        <v>330</v>
      </c>
      <c r="E20" s="141" t="s">
        <v>356</v>
      </c>
      <c r="F20">
        <v>81</v>
      </c>
      <c r="G20">
        <v>45</v>
      </c>
      <c r="H20">
        <v>0</v>
      </c>
      <c r="I20">
        <v>40</v>
      </c>
      <c r="J20">
        <v>41</v>
      </c>
      <c r="K20">
        <v>0</v>
      </c>
      <c r="L20">
        <v>0</v>
      </c>
      <c r="M20">
        <v>0</v>
      </c>
      <c r="O20">
        <f>+SUM(zonal[[#This Row],[MONTUBIO]:[AFROECUATORIANO]])</f>
        <v>81</v>
      </c>
      <c r="P20">
        <f>+zonal[[#This Row],[N. USUARIOS]]-O20</f>
        <v>249</v>
      </c>
    </row>
    <row r="21" spans="2:16">
      <c r="B21" t="s">
        <v>351</v>
      </c>
      <c r="C21">
        <v>1</v>
      </c>
      <c r="D21">
        <v>119</v>
      </c>
      <c r="E21" s="141" t="s">
        <v>357</v>
      </c>
      <c r="F21">
        <v>47</v>
      </c>
      <c r="G21">
        <v>72</v>
      </c>
      <c r="H21">
        <v>0</v>
      </c>
      <c r="I21">
        <v>18</v>
      </c>
      <c r="J21">
        <v>77</v>
      </c>
      <c r="K21">
        <v>0</v>
      </c>
      <c r="L21">
        <v>24</v>
      </c>
      <c r="M21">
        <v>0</v>
      </c>
      <c r="O21">
        <f>+SUM(zonal[[#This Row],[MONTUBIO]:[AFROECUATORIANO]])</f>
        <v>119</v>
      </c>
      <c r="P21">
        <f>+zonal[[#This Row],[N. USUARIOS]]-O21</f>
        <v>0</v>
      </c>
    </row>
    <row r="22" spans="2:16">
      <c r="B22" t="s">
        <v>351</v>
      </c>
      <c r="C22">
        <v>1</v>
      </c>
      <c r="D22">
        <v>955</v>
      </c>
      <c r="E22" s="141" t="s">
        <v>357</v>
      </c>
      <c r="F22">
        <v>342</v>
      </c>
      <c r="G22">
        <v>613</v>
      </c>
      <c r="H22">
        <v>0</v>
      </c>
      <c r="I22">
        <v>143</v>
      </c>
      <c r="J22">
        <v>620</v>
      </c>
      <c r="K22">
        <v>0</v>
      </c>
      <c r="L22">
        <v>192</v>
      </c>
      <c r="M22">
        <v>0</v>
      </c>
      <c r="O22">
        <f>+SUM(zonal[[#This Row],[MONTUBIO]:[AFROECUATORIANO]])</f>
        <v>955</v>
      </c>
      <c r="P22">
        <f>+zonal[[#This Row],[N. USUARIOS]]-O22</f>
        <v>0</v>
      </c>
    </row>
    <row r="23" spans="2:16">
      <c r="B23" t="s">
        <v>351</v>
      </c>
      <c r="C23">
        <v>1</v>
      </c>
      <c r="D23">
        <v>330</v>
      </c>
      <c r="E23" s="141" t="s">
        <v>357</v>
      </c>
      <c r="F23">
        <v>180</v>
      </c>
      <c r="G23">
        <v>150</v>
      </c>
      <c r="H23">
        <v>0</v>
      </c>
      <c r="I23">
        <v>50</v>
      </c>
      <c r="J23">
        <v>148</v>
      </c>
      <c r="K23">
        <v>0</v>
      </c>
      <c r="L23">
        <v>132</v>
      </c>
      <c r="M23">
        <v>0</v>
      </c>
      <c r="O23">
        <f>+SUM(zonal[[#This Row],[MONTUBIO]:[AFROECUATORIANO]])</f>
        <v>330</v>
      </c>
      <c r="P23">
        <f>+zonal[[#This Row],[N. USUARIOS]]-O23</f>
        <v>0</v>
      </c>
    </row>
    <row r="24" spans="2:16">
      <c r="B24" t="s">
        <v>351</v>
      </c>
      <c r="C24">
        <v>1</v>
      </c>
      <c r="D24">
        <v>365</v>
      </c>
      <c r="E24" s="141" t="s">
        <v>357</v>
      </c>
      <c r="F24">
        <v>80</v>
      </c>
      <c r="G24">
        <v>285</v>
      </c>
      <c r="H24">
        <v>0</v>
      </c>
      <c r="I24">
        <v>108</v>
      </c>
      <c r="J24">
        <v>182</v>
      </c>
      <c r="K24">
        <v>0</v>
      </c>
      <c r="L24">
        <v>75</v>
      </c>
      <c r="M24">
        <v>0</v>
      </c>
      <c r="O24">
        <f>+SUM(zonal[[#This Row],[MONTUBIO]:[AFROECUATORIANO]])</f>
        <v>365</v>
      </c>
      <c r="P24">
        <f>+zonal[[#This Row],[N. USUARIOS]]-O24</f>
        <v>0</v>
      </c>
    </row>
    <row r="25" spans="2:16">
      <c r="B25" t="s">
        <v>351</v>
      </c>
      <c r="C25">
        <v>1</v>
      </c>
      <c r="D25">
        <v>6</v>
      </c>
      <c r="E25" s="141" t="s">
        <v>357</v>
      </c>
      <c r="F25">
        <v>3</v>
      </c>
      <c r="G25">
        <v>3</v>
      </c>
      <c r="H25">
        <v>0</v>
      </c>
      <c r="I25">
        <v>0</v>
      </c>
      <c r="J25">
        <v>6</v>
      </c>
      <c r="K25">
        <v>0</v>
      </c>
      <c r="L25">
        <v>0</v>
      </c>
      <c r="M25">
        <v>0</v>
      </c>
      <c r="O25">
        <f>+SUM(zonal[[#This Row],[MONTUBIO]:[AFROECUATORIANO]])</f>
        <v>6</v>
      </c>
      <c r="P25">
        <f>+zonal[[#This Row],[N. USUARIOS]]-O25</f>
        <v>0</v>
      </c>
    </row>
    <row r="26" spans="2:16">
      <c r="B26" t="s">
        <v>351</v>
      </c>
      <c r="C26">
        <v>1</v>
      </c>
      <c r="D26">
        <v>21</v>
      </c>
      <c r="E26" s="141" t="s">
        <v>357</v>
      </c>
      <c r="F26">
        <v>10</v>
      </c>
      <c r="G26">
        <v>11</v>
      </c>
      <c r="H26">
        <v>0</v>
      </c>
      <c r="I26">
        <v>0</v>
      </c>
      <c r="J26">
        <v>21</v>
      </c>
      <c r="K26">
        <v>0</v>
      </c>
      <c r="L26">
        <v>0</v>
      </c>
      <c r="M26">
        <v>0</v>
      </c>
      <c r="O26">
        <f>+SUM(zonal[[#This Row],[MONTUBIO]:[AFROECUATORIANO]])</f>
        <v>21</v>
      </c>
      <c r="P26">
        <f>+zonal[[#This Row],[N. USUARIOS]]-O26</f>
        <v>0</v>
      </c>
    </row>
    <row r="27" spans="2:16">
      <c r="B27" t="s">
        <v>351</v>
      </c>
      <c r="C27">
        <v>1</v>
      </c>
      <c r="D27">
        <v>358</v>
      </c>
      <c r="E27" s="141" t="s">
        <v>357</v>
      </c>
      <c r="F27">
        <v>146</v>
      </c>
      <c r="G27">
        <v>212</v>
      </c>
      <c r="H27">
        <v>0</v>
      </c>
      <c r="I27">
        <v>72</v>
      </c>
      <c r="J27">
        <v>286</v>
      </c>
      <c r="K27">
        <v>0</v>
      </c>
      <c r="L27">
        <v>0</v>
      </c>
      <c r="M27">
        <v>0</v>
      </c>
      <c r="O27">
        <f>+SUM(zonal[[#This Row],[MONTUBIO]:[AFROECUATORIANO]])</f>
        <v>358</v>
      </c>
      <c r="P27">
        <f>+zonal[[#This Row],[N. USUARIOS]]-O27</f>
        <v>0</v>
      </c>
    </row>
    <row r="28" spans="2:16">
      <c r="B28" t="s">
        <v>351</v>
      </c>
      <c r="C28">
        <v>1</v>
      </c>
      <c r="D28">
        <v>233</v>
      </c>
      <c r="E28" t="s">
        <v>354</v>
      </c>
      <c r="F28">
        <v>56</v>
      </c>
      <c r="G28">
        <v>177</v>
      </c>
      <c r="H28">
        <v>0</v>
      </c>
      <c r="J28">
        <v>233</v>
      </c>
      <c r="L28" t="s">
        <v>287</v>
      </c>
      <c r="O28">
        <f>+SUM(zonal[[#This Row],[MONTUBIO]:[AFROECUATORIANO]])</f>
        <v>233</v>
      </c>
      <c r="P28">
        <f>+zonal[[#This Row],[N. USUARIOS]]-O28</f>
        <v>0</v>
      </c>
    </row>
    <row r="29" spans="2:16">
      <c r="B29" t="s">
        <v>351</v>
      </c>
      <c r="C29">
        <v>1</v>
      </c>
      <c r="D29">
        <v>416</v>
      </c>
      <c r="E29" t="s">
        <v>354</v>
      </c>
      <c r="F29">
        <v>219</v>
      </c>
      <c r="G29">
        <v>197</v>
      </c>
      <c r="H29">
        <v>0</v>
      </c>
      <c r="J29">
        <v>416</v>
      </c>
      <c r="L29" t="s">
        <v>287</v>
      </c>
      <c r="O29">
        <f>+SUM(zonal[[#This Row],[MONTUBIO]:[AFROECUATORIANO]])</f>
        <v>416</v>
      </c>
      <c r="P29">
        <f>+zonal[[#This Row],[N. USUARIOS]]-O29</f>
        <v>0</v>
      </c>
    </row>
    <row r="30" spans="2:16">
      <c r="B30" t="s">
        <v>351</v>
      </c>
      <c r="C30">
        <v>1</v>
      </c>
      <c r="D30">
        <v>3130</v>
      </c>
      <c r="E30" t="s">
        <v>354</v>
      </c>
      <c r="F30">
        <v>1413</v>
      </c>
      <c r="G30">
        <v>1717</v>
      </c>
      <c r="H30">
        <v>0</v>
      </c>
      <c r="J30">
        <v>3130</v>
      </c>
      <c r="L30" t="s">
        <v>287</v>
      </c>
      <c r="O30">
        <f>+SUM(zonal[[#This Row],[MONTUBIO]:[AFROECUATORIANO]])</f>
        <v>3130</v>
      </c>
      <c r="P30">
        <f>+zonal[[#This Row],[N. USUARIOS]]-O30</f>
        <v>0</v>
      </c>
    </row>
    <row r="31" spans="2:16">
      <c r="B31" t="s">
        <v>351</v>
      </c>
      <c r="C31">
        <v>1</v>
      </c>
      <c r="D31">
        <v>367</v>
      </c>
      <c r="E31" t="s">
        <v>354</v>
      </c>
      <c r="F31">
        <v>138</v>
      </c>
      <c r="G31">
        <v>229</v>
      </c>
      <c r="H31">
        <v>0</v>
      </c>
      <c r="J31">
        <v>367</v>
      </c>
      <c r="L31" t="s">
        <v>287</v>
      </c>
      <c r="O31">
        <f>+SUM(zonal[[#This Row],[MONTUBIO]:[AFROECUATORIANO]])</f>
        <v>367</v>
      </c>
      <c r="P31">
        <f>+zonal[[#This Row],[N. USUARIOS]]-O31</f>
        <v>0</v>
      </c>
    </row>
    <row r="32" spans="2:16">
      <c r="B32" t="s">
        <v>351</v>
      </c>
      <c r="C32">
        <v>1</v>
      </c>
      <c r="D32">
        <v>4</v>
      </c>
      <c r="E32" t="s">
        <v>354</v>
      </c>
      <c r="F32">
        <v>2</v>
      </c>
      <c r="G32">
        <v>2</v>
      </c>
      <c r="H32">
        <v>0</v>
      </c>
      <c r="J32">
        <v>4</v>
      </c>
      <c r="L32" t="s">
        <v>287</v>
      </c>
      <c r="O32">
        <f>+SUM(zonal[[#This Row],[MONTUBIO]:[AFROECUATORIANO]])</f>
        <v>4</v>
      </c>
      <c r="P32">
        <f>+zonal[[#This Row],[N. USUARIOS]]-O32</f>
        <v>0</v>
      </c>
    </row>
    <row r="33" spans="2:16">
      <c r="B33" t="s">
        <v>351</v>
      </c>
      <c r="C33">
        <v>1</v>
      </c>
      <c r="D33">
        <v>3</v>
      </c>
      <c r="E33" t="s">
        <v>354</v>
      </c>
      <c r="F33">
        <v>1</v>
      </c>
      <c r="G33">
        <v>2</v>
      </c>
      <c r="H33">
        <v>0</v>
      </c>
      <c r="J33">
        <v>3</v>
      </c>
      <c r="L33" t="s">
        <v>287</v>
      </c>
      <c r="O33">
        <f>+SUM(zonal[[#This Row],[MONTUBIO]:[AFROECUATORIANO]])</f>
        <v>3</v>
      </c>
      <c r="P33">
        <f>+zonal[[#This Row],[N. USUARIOS]]-O33</f>
        <v>0</v>
      </c>
    </row>
    <row r="34" spans="2:16">
      <c r="B34" t="s">
        <v>351</v>
      </c>
      <c r="C34">
        <v>1</v>
      </c>
      <c r="D34">
        <v>376</v>
      </c>
      <c r="E34" t="s">
        <v>354</v>
      </c>
      <c r="F34">
        <v>195</v>
      </c>
      <c r="G34">
        <v>181</v>
      </c>
      <c r="H34">
        <v>0</v>
      </c>
      <c r="J34">
        <v>376</v>
      </c>
      <c r="L34" t="s">
        <v>287</v>
      </c>
      <c r="O34">
        <f>+SUM(zonal[[#This Row],[MONTUBIO]:[AFROECUATORIANO]])</f>
        <v>376</v>
      </c>
      <c r="P34">
        <f>+zonal[[#This Row],[N. USUARIOS]]-O34</f>
        <v>0</v>
      </c>
    </row>
    <row r="35" spans="2:16">
      <c r="B35" t="s">
        <v>351</v>
      </c>
      <c r="C35">
        <v>1</v>
      </c>
      <c r="D35">
        <v>245</v>
      </c>
      <c r="E35" t="s">
        <v>354</v>
      </c>
      <c r="F35">
        <v>147</v>
      </c>
      <c r="G35">
        <v>98</v>
      </c>
      <c r="H35">
        <v>0</v>
      </c>
      <c r="J35">
        <v>245</v>
      </c>
      <c r="O35">
        <f>+SUM(zonal[[#This Row],[MONTUBIO]:[AFROECUATORIANO]])</f>
        <v>245</v>
      </c>
      <c r="P35">
        <f>+zonal[[#This Row],[N. USUARIOS]]-O35</f>
        <v>0</v>
      </c>
    </row>
    <row r="36" spans="2:16">
      <c r="B36" t="s">
        <v>351</v>
      </c>
      <c r="C36">
        <v>1</v>
      </c>
      <c r="D36">
        <v>135</v>
      </c>
      <c r="E36" t="s">
        <v>354</v>
      </c>
      <c r="F36">
        <v>81</v>
      </c>
      <c r="G36">
        <v>54</v>
      </c>
      <c r="H36">
        <v>0</v>
      </c>
      <c r="J36">
        <v>135</v>
      </c>
      <c r="O36">
        <f>+SUM(zonal[[#This Row],[MONTUBIO]:[AFROECUATORIANO]])</f>
        <v>135</v>
      </c>
      <c r="P36">
        <f>+zonal[[#This Row],[N. USUARIOS]]-O36</f>
        <v>0</v>
      </c>
    </row>
    <row r="37" spans="2:16">
      <c r="B37" t="s">
        <v>351</v>
      </c>
      <c r="C37">
        <v>1</v>
      </c>
      <c r="D37">
        <v>463</v>
      </c>
      <c r="E37" t="s">
        <v>354</v>
      </c>
      <c r="F37">
        <v>277.8</v>
      </c>
      <c r="G37">
        <v>185.20000000000002</v>
      </c>
      <c r="H37">
        <v>0</v>
      </c>
      <c r="J37">
        <v>463</v>
      </c>
      <c r="O37">
        <f>+SUM(zonal[[#This Row],[MONTUBIO]:[AFROECUATORIANO]])</f>
        <v>463</v>
      </c>
      <c r="P37">
        <f>+zonal[[#This Row],[N. USUARIOS]]-O37</f>
        <v>0</v>
      </c>
    </row>
    <row r="38" spans="2:16">
      <c r="B38" t="s">
        <v>351</v>
      </c>
      <c r="C38">
        <v>1</v>
      </c>
      <c r="D38">
        <v>5</v>
      </c>
      <c r="E38" t="s">
        <v>354</v>
      </c>
      <c r="F38">
        <v>3</v>
      </c>
      <c r="G38">
        <v>2</v>
      </c>
      <c r="H38">
        <v>0</v>
      </c>
      <c r="J38">
        <v>5</v>
      </c>
      <c r="O38">
        <f>+SUM(zonal[[#This Row],[MONTUBIO]:[AFROECUATORIANO]])</f>
        <v>5</v>
      </c>
      <c r="P38">
        <f>+zonal[[#This Row],[N. USUARIOS]]-O38</f>
        <v>0</v>
      </c>
    </row>
    <row r="39" spans="2:16">
      <c r="B39" t="s">
        <v>351</v>
      </c>
      <c r="C39">
        <v>1</v>
      </c>
      <c r="D39">
        <v>28</v>
      </c>
      <c r="E39" t="s">
        <v>354</v>
      </c>
      <c r="F39">
        <v>16.8</v>
      </c>
      <c r="G39">
        <v>11.200000000000001</v>
      </c>
      <c r="H39">
        <v>0</v>
      </c>
      <c r="J39">
        <v>28</v>
      </c>
      <c r="O39">
        <f>+SUM(zonal[[#This Row],[MONTUBIO]:[AFROECUATORIANO]])</f>
        <v>28</v>
      </c>
      <c r="P39">
        <f>+zonal[[#This Row],[N. USUARIOS]]-O39</f>
        <v>0</v>
      </c>
    </row>
    <row r="40" spans="2:16">
      <c r="B40" t="s">
        <v>351</v>
      </c>
      <c r="C40">
        <v>1</v>
      </c>
      <c r="D40">
        <v>10</v>
      </c>
      <c r="E40" t="s">
        <v>354</v>
      </c>
      <c r="F40">
        <v>6</v>
      </c>
      <c r="G40">
        <v>4</v>
      </c>
      <c r="H40">
        <v>0</v>
      </c>
      <c r="J40">
        <v>10</v>
      </c>
      <c r="O40">
        <f>+SUM(zonal[[#This Row],[MONTUBIO]:[AFROECUATORIANO]])</f>
        <v>10</v>
      </c>
      <c r="P40">
        <f>+zonal[[#This Row],[N. USUARIOS]]-O40</f>
        <v>0</v>
      </c>
    </row>
    <row r="41" spans="2:16">
      <c r="B41" t="s">
        <v>351</v>
      </c>
      <c r="C41">
        <v>1</v>
      </c>
      <c r="D41">
        <v>15</v>
      </c>
      <c r="E41" t="s">
        <v>354</v>
      </c>
      <c r="F41">
        <v>9</v>
      </c>
      <c r="G41">
        <v>6</v>
      </c>
      <c r="H41">
        <v>0</v>
      </c>
      <c r="J41">
        <v>15</v>
      </c>
      <c r="O41">
        <f>+SUM(zonal[[#This Row],[MONTUBIO]:[AFROECUATORIANO]])</f>
        <v>15</v>
      </c>
      <c r="P41">
        <f>+zonal[[#This Row],[N. USUARIOS]]-O41</f>
        <v>0</v>
      </c>
    </row>
    <row r="42" spans="2:16">
      <c r="B42" t="s">
        <v>351</v>
      </c>
      <c r="C42">
        <v>1</v>
      </c>
      <c r="D42">
        <v>22</v>
      </c>
      <c r="E42" t="s">
        <v>354</v>
      </c>
      <c r="F42">
        <v>13.2</v>
      </c>
      <c r="G42">
        <v>8.8000000000000007</v>
      </c>
      <c r="H42">
        <v>0</v>
      </c>
      <c r="J42">
        <v>22</v>
      </c>
      <c r="O42">
        <f>+SUM(zonal[[#This Row],[MONTUBIO]:[AFROECUATORIANO]])</f>
        <v>22</v>
      </c>
      <c r="P42">
        <f>+zonal[[#This Row],[N. USUARIOS]]-O42</f>
        <v>0</v>
      </c>
    </row>
    <row r="43" spans="2:16">
      <c r="B43" t="s">
        <v>351</v>
      </c>
      <c r="C43">
        <v>1</v>
      </c>
      <c r="D43">
        <v>69</v>
      </c>
      <c r="E43" t="s">
        <v>354</v>
      </c>
      <c r="F43">
        <v>41.4</v>
      </c>
      <c r="G43">
        <v>27.6</v>
      </c>
      <c r="H43">
        <v>0</v>
      </c>
      <c r="J43">
        <v>69</v>
      </c>
      <c r="O43">
        <f>+SUM(zonal[[#This Row],[MONTUBIO]:[AFROECUATORIANO]])</f>
        <v>69</v>
      </c>
      <c r="P43">
        <f>+zonal[[#This Row],[N. USUARIOS]]-O43</f>
        <v>0</v>
      </c>
    </row>
    <row r="44" spans="2:16">
      <c r="B44" t="s">
        <v>351</v>
      </c>
      <c r="C44">
        <v>1</v>
      </c>
      <c r="D44">
        <v>5</v>
      </c>
      <c r="E44" t="s">
        <v>354</v>
      </c>
      <c r="F44">
        <v>3</v>
      </c>
      <c r="G44">
        <v>2</v>
      </c>
      <c r="H44">
        <v>0</v>
      </c>
      <c r="J44">
        <v>5</v>
      </c>
      <c r="O44">
        <f>+SUM(zonal[[#This Row],[MONTUBIO]:[AFROECUATORIANO]])</f>
        <v>5</v>
      </c>
      <c r="P44">
        <f>+zonal[[#This Row],[N. USUARIOS]]-O44</f>
        <v>0</v>
      </c>
    </row>
    <row r="45" spans="2:16">
      <c r="B45" t="s">
        <v>351</v>
      </c>
      <c r="C45">
        <v>1</v>
      </c>
      <c r="D45">
        <v>361</v>
      </c>
      <c r="E45" t="s">
        <v>354</v>
      </c>
      <c r="F45">
        <v>99</v>
      </c>
      <c r="G45">
        <v>262</v>
      </c>
      <c r="H45">
        <v>0</v>
      </c>
      <c r="J45">
        <v>361</v>
      </c>
      <c r="L45" t="s">
        <v>287</v>
      </c>
      <c r="O45">
        <f>+SUM(zonal[[#This Row],[MONTUBIO]:[AFROECUATORIANO]])</f>
        <v>361</v>
      </c>
      <c r="P45">
        <f>+zonal[[#This Row],[N. USUARIOS]]-O45</f>
        <v>0</v>
      </c>
    </row>
    <row r="46" spans="2:16">
      <c r="B46" t="s">
        <v>351</v>
      </c>
      <c r="C46">
        <v>1</v>
      </c>
      <c r="D46">
        <v>120</v>
      </c>
      <c r="E46" t="s">
        <v>354</v>
      </c>
      <c r="F46">
        <v>55</v>
      </c>
      <c r="G46">
        <v>65</v>
      </c>
      <c r="H46">
        <v>0</v>
      </c>
      <c r="J46">
        <v>120</v>
      </c>
      <c r="L46" t="s">
        <v>287</v>
      </c>
      <c r="O46">
        <f>+SUM(zonal[[#This Row],[MONTUBIO]:[AFROECUATORIANO]])</f>
        <v>120</v>
      </c>
      <c r="P46">
        <f>+zonal[[#This Row],[N. USUARIOS]]-O46</f>
        <v>0</v>
      </c>
    </row>
    <row r="47" spans="2:16">
      <c r="B47" t="s">
        <v>351</v>
      </c>
      <c r="C47">
        <v>1</v>
      </c>
      <c r="D47">
        <v>12</v>
      </c>
      <c r="E47" t="s">
        <v>354</v>
      </c>
      <c r="F47">
        <v>10</v>
      </c>
      <c r="G47">
        <v>2</v>
      </c>
      <c r="H47">
        <v>0</v>
      </c>
      <c r="J47">
        <v>12</v>
      </c>
      <c r="L47" t="s">
        <v>287</v>
      </c>
      <c r="O47">
        <f>+SUM(zonal[[#This Row],[MONTUBIO]:[AFROECUATORIANO]])</f>
        <v>12</v>
      </c>
      <c r="P47">
        <f>+zonal[[#This Row],[N. USUARIOS]]-O47</f>
        <v>0</v>
      </c>
    </row>
    <row r="48" spans="2:16">
      <c r="B48" t="s">
        <v>351</v>
      </c>
      <c r="C48">
        <v>1</v>
      </c>
      <c r="D48">
        <v>8</v>
      </c>
      <c r="E48" t="s">
        <v>354</v>
      </c>
      <c r="F48">
        <v>4</v>
      </c>
      <c r="G48">
        <v>4</v>
      </c>
      <c r="H48">
        <v>0</v>
      </c>
      <c r="J48">
        <v>8</v>
      </c>
      <c r="L48" t="s">
        <v>287</v>
      </c>
      <c r="O48">
        <f>+SUM(zonal[[#This Row],[MONTUBIO]:[AFROECUATORIANO]])</f>
        <v>8</v>
      </c>
      <c r="P48">
        <f>+zonal[[#This Row],[N. USUARIOS]]-O48</f>
        <v>0</v>
      </c>
    </row>
    <row r="49" spans="2:16">
      <c r="B49" t="s">
        <v>351</v>
      </c>
      <c r="C49">
        <v>1</v>
      </c>
      <c r="D49">
        <v>234</v>
      </c>
      <c r="E49" t="s">
        <v>354</v>
      </c>
      <c r="F49">
        <v>120</v>
      </c>
      <c r="G49">
        <v>114</v>
      </c>
      <c r="H49">
        <v>0</v>
      </c>
      <c r="J49">
        <v>234</v>
      </c>
      <c r="L49" t="s">
        <v>287</v>
      </c>
      <c r="O49">
        <f>+SUM(zonal[[#This Row],[MONTUBIO]:[AFROECUATORIANO]])</f>
        <v>234</v>
      </c>
      <c r="P49">
        <f>+zonal[[#This Row],[N. USUARIOS]]-O49</f>
        <v>0</v>
      </c>
    </row>
    <row r="50" spans="2:16">
      <c r="B50" t="s">
        <v>351</v>
      </c>
      <c r="C50">
        <v>1</v>
      </c>
      <c r="D50">
        <v>514</v>
      </c>
      <c r="E50" t="s">
        <v>354</v>
      </c>
      <c r="F50">
        <v>232</v>
      </c>
      <c r="G50">
        <v>284</v>
      </c>
      <c r="H50">
        <v>0</v>
      </c>
      <c r="J50">
        <v>514</v>
      </c>
      <c r="L50">
        <v>100</v>
      </c>
      <c r="O50">
        <f>+SUM(zonal[[#This Row],[MONTUBIO]:[AFROECUATORIANO]])</f>
        <v>614</v>
      </c>
      <c r="P50">
        <f>+zonal[[#This Row],[N. USUARIOS]]-O50</f>
        <v>-100</v>
      </c>
    </row>
    <row r="51" spans="2:16">
      <c r="B51" t="s">
        <v>351</v>
      </c>
      <c r="C51">
        <v>1</v>
      </c>
      <c r="D51">
        <v>172</v>
      </c>
      <c r="E51" t="s">
        <v>354</v>
      </c>
      <c r="F51">
        <v>33</v>
      </c>
      <c r="G51">
        <v>139</v>
      </c>
      <c r="H51">
        <v>0</v>
      </c>
      <c r="J51">
        <v>172</v>
      </c>
      <c r="L51">
        <v>39</v>
      </c>
      <c r="O51">
        <f>+SUM(zonal[[#This Row],[MONTUBIO]:[AFROECUATORIANO]])</f>
        <v>211</v>
      </c>
      <c r="P51">
        <f>+zonal[[#This Row],[N. USUARIOS]]-O51</f>
        <v>-39</v>
      </c>
    </row>
    <row r="52" spans="2:16">
      <c r="B52" t="s">
        <v>351</v>
      </c>
      <c r="C52">
        <v>1</v>
      </c>
      <c r="D52">
        <v>101</v>
      </c>
      <c r="E52" t="s">
        <v>354</v>
      </c>
      <c r="F52">
        <v>31</v>
      </c>
      <c r="G52">
        <v>70</v>
      </c>
      <c r="H52">
        <v>0</v>
      </c>
      <c r="J52">
        <v>101</v>
      </c>
      <c r="L52">
        <v>3</v>
      </c>
      <c r="O52">
        <f>+SUM(zonal[[#This Row],[MONTUBIO]:[AFROECUATORIANO]])</f>
        <v>104</v>
      </c>
      <c r="P52">
        <f>+zonal[[#This Row],[N. USUARIOS]]-O52</f>
        <v>-3</v>
      </c>
    </row>
    <row r="53" spans="2:16">
      <c r="B53" t="s">
        <v>351</v>
      </c>
      <c r="C53">
        <v>1</v>
      </c>
      <c r="D53">
        <v>6</v>
      </c>
      <c r="E53" t="s">
        <v>354</v>
      </c>
      <c r="F53">
        <v>6</v>
      </c>
      <c r="H53">
        <v>0</v>
      </c>
      <c r="J53">
        <v>6</v>
      </c>
      <c r="O53">
        <f>+SUM(zonal[[#This Row],[MONTUBIO]:[AFROECUATORIANO]])</f>
        <v>6</v>
      </c>
      <c r="P53">
        <f>+zonal[[#This Row],[N. USUARIOS]]-O53</f>
        <v>0</v>
      </c>
    </row>
    <row r="54" spans="2:16">
      <c r="B54" t="s">
        <v>351</v>
      </c>
      <c r="C54">
        <v>1</v>
      </c>
      <c r="D54">
        <v>1</v>
      </c>
      <c r="E54" t="s">
        <v>354</v>
      </c>
      <c r="F54">
        <v>1</v>
      </c>
      <c r="G54">
        <v>1</v>
      </c>
      <c r="H54">
        <v>0</v>
      </c>
      <c r="J54">
        <v>1</v>
      </c>
      <c r="O54">
        <f>+SUM(zonal[[#This Row],[MONTUBIO]:[AFROECUATORIANO]])</f>
        <v>1</v>
      </c>
      <c r="P54">
        <f>+zonal[[#This Row],[N. USUARIOS]]-O54</f>
        <v>0</v>
      </c>
    </row>
    <row r="55" spans="2:16">
      <c r="B55" t="s">
        <v>351</v>
      </c>
      <c r="C55">
        <v>1</v>
      </c>
      <c r="D55">
        <v>25</v>
      </c>
      <c r="E55" t="s">
        <v>354</v>
      </c>
      <c r="F55">
        <v>3</v>
      </c>
      <c r="G55">
        <v>22</v>
      </c>
      <c r="H55">
        <v>0</v>
      </c>
      <c r="J55">
        <v>25</v>
      </c>
      <c r="O55">
        <f>+SUM(zonal[[#This Row],[MONTUBIO]:[AFROECUATORIANO]])</f>
        <v>25</v>
      </c>
      <c r="P55">
        <f>+zonal[[#This Row],[N. USUARIOS]]-O55</f>
        <v>0</v>
      </c>
    </row>
    <row r="56" spans="2:16">
      <c r="B56" t="s">
        <v>351</v>
      </c>
      <c r="C56">
        <v>1</v>
      </c>
      <c r="D56">
        <v>16</v>
      </c>
      <c r="E56" t="s">
        <v>354</v>
      </c>
      <c r="F56">
        <v>15</v>
      </c>
      <c r="G56">
        <v>1</v>
      </c>
      <c r="H56">
        <v>0</v>
      </c>
      <c r="J56">
        <v>16</v>
      </c>
      <c r="O56">
        <f>+SUM(zonal[[#This Row],[MONTUBIO]:[AFROECUATORIANO]])</f>
        <v>16</v>
      </c>
      <c r="P56">
        <f>+zonal[[#This Row],[N. USUARIOS]]-O56</f>
        <v>0</v>
      </c>
    </row>
    <row r="57" spans="2:16">
      <c r="B57" t="s">
        <v>351</v>
      </c>
      <c r="C57">
        <v>1</v>
      </c>
      <c r="D57">
        <v>2</v>
      </c>
      <c r="E57" t="s">
        <v>354</v>
      </c>
      <c r="F57">
        <v>1</v>
      </c>
      <c r="G57">
        <v>1</v>
      </c>
      <c r="H57">
        <v>0</v>
      </c>
      <c r="J57">
        <v>2</v>
      </c>
      <c r="O57">
        <f>+SUM(zonal[[#This Row],[MONTUBIO]:[AFROECUATORIANO]])</f>
        <v>2</v>
      </c>
      <c r="P57">
        <f>+zonal[[#This Row],[N. USUARIOS]]-O57</f>
        <v>0</v>
      </c>
    </row>
    <row r="58" spans="2:16">
      <c r="B58" t="s">
        <v>351</v>
      </c>
      <c r="C58">
        <v>1</v>
      </c>
      <c r="D58">
        <v>1</v>
      </c>
      <c r="E58" t="s">
        <v>354</v>
      </c>
      <c r="F58">
        <v>1</v>
      </c>
      <c r="G58" t="s">
        <v>287</v>
      </c>
      <c r="H58">
        <v>0</v>
      </c>
      <c r="J58">
        <v>1</v>
      </c>
      <c r="O58">
        <f>+SUM(zonal[[#This Row],[MONTUBIO]:[AFROECUATORIANO]])</f>
        <v>1</v>
      </c>
      <c r="P58">
        <f>+zonal[[#This Row],[N. USUARIOS]]-O58</f>
        <v>0</v>
      </c>
    </row>
    <row r="59" spans="2:16">
      <c r="B59" t="s">
        <v>351</v>
      </c>
      <c r="C59">
        <v>1</v>
      </c>
      <c r="D59">
        <v>1</v>
      </c>
      <c r="E59" t="s">
        <v>354</v>
      </c>
      <c r="F59">
        <v>1</v>
      </c>
      <c r="G59" t="s">
        <v>287</v>
      </c>
      <c r="H59">
        <v>0</v>
      </c>
      <c r="J59">
        <v>1</v>
      </c>
      <c r="O59">
        <f>+SUM(zonal[[#This Row],[MONTUBIO]:[AFROECUATORIANO]])</f>
        <v>1</v>
      </c>
      <c r="P59">
        <f>+zonal[[#This Row],[N. USUARIOS]]-O59</f>
        <v>0</v>
      </c>
    </row>
    <row r="60" spans="2:16">
      <c r="B60" t="s">
        <v>351</v>
      </c>
      <c r="C60">
        <v>1</v>
      </c>
      <c r="D60">
        <v>1</v>
      </c>
      <c r="E60" t="s">
        <v>354</v>
      </c>
      <c r="F60">
        <v>1</v>
      </c>
      <c r="G60" t="s">
        <v>287</v>
      </c>
      <c r="H60">
        <v>0</v>
      </c>
      <c r="J60">
        <v>1</v>
      </c>
      <c r="O60">
        <f>+SUM(zonal[[#This Row],[MONTUBIO]:[AFROECUATORIANO]])</f>
        <v>1</v>
      </c>
      <c r="P60">
        <f>+zonal[[#This Row],[N. USUARIOS]]-O60</f>
        <v>0</v>
      </c>
    </row>
    <row r="61" spans="2:16">
      <c r="B61" t="s">
        <v>351</v>
      </c>
      <c r="C61">
        <v>1</v>
      </c>
      <c r="D61">
        <v>1</v>
      </c>
      <c r="E61" t="s">
        <v>354</v>
      </c>
      <c r="F61">
        <v>1</v>
      </c>
      <c r="G61">
        <v>1</v>
      </c>
      <c r="H61">
        <v>0</v>
      </c>
      <c r="J61">
        <v>1</v>
      </c>
      <c r="O61">
        <f>+SUM(zonal[[#This Row],[MONTUBIO]:[AFROECUATORIANO]])</f>
        <v>1</v>
      </c>
      <c r="P61">
        <f>+zonal[[#This Row],[N. USUARIOS]]-O61</f>
        <v>0</v>
      </c>
    </row>
    <row r="62" spans="2:16">
      <c r="B62" t="s">
        <v>351</v>
      </c>
      <c r="C62">
        <v>1</v>
      </c>
      <c r="D62">
        <v>1</v>
      </c>
      <c r="E62" t="s">
        <v>354</v>
      </c>
      <c r="F62">
        <v>1</v>
      </c>
      <c r="G62" t="s">
        <v>287</v>
      </c>
      <c r="H62">
        <v>0</v>
      </c>
      <c r="J62">
        <v>1</v>
      </c>
      <c r="O62">
        <f>+SUM(zonal[[#This Row],[MONTUBIO]:[AFROECUATORIANO]])</f>
        <v>1</v>
      </c>
      <c r="P62">
        <f>+zonal[[#This Row],[N. USUARIOS]]-O62</f>
        <v>0</v>
      </c>
    </row>
    <row r="63" spans="2:16">
      <c r="B63" t="s">
        <v>351</v>
      </c>
      <c r="C63">
        <v>1</v>
      </c>
      <c r="D63">
        <v>1</v>
      </c>
      <c r="E63" t="s">
        <v>354</v>
      </c>
      <c r="F63">
        <v>1</v>
      </c>
      <c r="G63" t="s">
        <v>287</v>
      </c>
      <c r="H63">
        <v>0</v>
      </c>
      <c r="J63">
        <v>1</v>
      </c>
      <c r="O63">
        <f>+SUM(zonal[[#This Row],[MONTUBIO]:[AFROECUATORIANO]])</f>
        <v>1</v>
      </c>
      <c r="P63">
        <f>+zonal[[#This Row],[N. USUARIOS]]-O63</f>
        <v>0</v>
      </c>
    </row>
    <row r="64" spans="2:16">
      <c r="B64" t="s">
        <v>351</v>
      </c>
      <c r="C64">
        <v>1</v>
      </c>
      <c r="D64">
        <v>2</v>
      </c>
      <c r="E64" t="s">
        <v>354</v>
      </c>
      <c r="F64">
        <v>1</v>
      </c>
      <c r="G64">
        <v>1</v>
      </c>
      <c r="H64">
        <v>0</v>
      </c>
      <c r="J64">
        <v>2</v>
      </c>
      <c r="O64">
        <f>+SUM(zonal[[#This Row],[MONTUBIO]:[AFROECUATORIANO]])</f>
        <v>2</v>
      </c>
      <c r="P64">
        <f>+zonal[[#This Row],[N. USUARIOS]]-O64</f>
        <v>0</v>
      </c>
    </row>
    <row r="65" spans="2:16">
      <c r="B65" t="s">
        <v>351</v>
      </c>
      <c r="C65">
        <v>1</v>
      </c>
      <c r="D65">
        <v>1</v>
      </c>
      <c r="E65" t="s">
        <v>354</v>
      </c>
      <c r="F65">
        <v>1</v>
      </c>
      <c r="G65" t="s">
        <v>287</v>
      </c>
      <c r="H65">
        <v>0</v>
      </c>
      <c r="J65">
        <v>1</v>
      </c>
      <c r="O65">
        <f>+SUM(zonal[[#This Row],[MONTUBIO]:[AFROECUATORIANO]])</f>
        <v>1</v>
      </c>
      <c r="P65">
        <f>+zonal[[#This Row],[N. USUARIOS]]-O65</f>
        <v>0</v>
      </c>
    </row>
    <row r="66" spans="2:16">
      <c r="B66" t="s">
        <v>351</v>
      </c>
      <c r="C66">
        <v>1</v>
      </c>
      <c r="D66">
        <v>1</v>
      </c>
      <c r="E66" t="s">
        <v>354</v>
      </c>
      <c r="F66">
        <v>1</v>
      </c>
      <c r="G66" t="s">
        <v>287</v>
      </c>
      <c r="H66">
        <v>0</v>
      </c>
      <c r="J66">
        <v>1</v>
      </c>
      <c r="O66">
        <f>+SUM(zonal[[#This Row],[MONTUBIO]:[AFROECUATORIANO]])</f>
        <v>1</v>
      </c>
      <c r="P66">
        <f>+zonal[[#This Row],[N. USUARIOS]]-O66</f>
        <v>0</v>
      </c>
    </row>
    <row r="67" spans="2:16">
      <c r="B67" t="s">
        <v>351</v>
      </c>
      <c r="C67">
        <v>1</v>
      </c>
      <c r="D67">
        <v>29</v>
      </c>
      <c r="E67" t="s">
        <v>354</v>
      </c>
      <c r="F67">
        <v>15</v>
      </c>
      <c r="G67">
        <v>14</v>
      </c>
      <c r="H67">
        <v>0</v>
      </c>
      <c r="J67">
        <v>29</v>
      </c>
      <c r="O67">
        <f>+SUM(zonal[[#This Row],[MONTUBIO]:[AFROECUATORIANO]])</f>
        <v>29</v>
      </c>
      <c r="P67">
        <f>+zonal[[#This Row],[N. USUARIOS]]-O67</f>
        <v>0</v>
      </c>
    </row>
    <row r="68" spans="2:16">
      <c r="B68" t="s">
        <v>351</v>
      </c>
      <c r="C68">
        <v>1</v>
      </c>
      <c r="D68">
        <v>206</v>
      </c>
      <c r="E68" t="s">
        <v>354</v>
      </c>
      <c r="F68">
        <v>52</v>
      </c>
      <c r="G68">
        <v>154</v>
      </c>
      <c r="H68">
        <v>0</v>
      </c>
      <c r="J68">
        <v>206</v>
      </c>
      <c r="O68">
        <f>+SUM(zonal[[#This Row],[MONTUBIO]:[AFROECUATORIANO]])</f>
        <v>206</v>
      </c>
      <c r="P68">
        <f>+zonal[[#This Row],[N. USUARIOS]]-O68</f>
        <v>0</v>
      </c>
    </row>
    <row r="69" spans="2:16">
      <c r="B69" t="s">
        <v>351</v>
      </c>
      <c r="C69">
        <v>1</v>
      </c>
      <c r="D69">
        <v>5</v>
      </c>
      <c r="E69" t="s">
        <v>354</v>
      </c>
      <c r="F69">
        <v>2</v>
      </c>
      <c r="G69">
        <v>3</v>
      </c>
      <c r="H69">
        <v>0</v>
      </c>
      <c r="J69">
        <v>5</v>
      </c>
      <c r="O69">
        <f>+SUM(zonal[[#This Row],[MONTUBIO]:[AFROECUATORIANO]])</f>
        <v>5</v>
      </c>
      <c r="P69">
        <f>+zonal[[#This Row],[N. USUARIOS]]-O69</f>
        <v>0</v>
      </c>
    </row>
    <row r="70" spans="2:16">
      <c r="B70" t="s">
        <v>351</v>
      </c>
      <c r="C70">
        <v>1</v>
      </c>
      <c r="D70">
        <v>11</v>
      </c>
      <c r="E70" t="s">
        <v>354</v>
      </c>
      <c r="F70">
        <v>8</v>
      </c>
      <c r="G70">
        <v>3</v>
      </c>
      <c r="H70">
        <v>0</v>
      </c>
      <c r="J70">
        <v>11</v>
      </c>
      <c r="O70">
        <f>+SUM(zonal[[#This Row],[MONTUBIO]:[AFROECUATORIANO]])</f>
        <v>11</v>
      </c>
      <c r="P70">
        <f>+zonal[[#This Row],[N. USUARIOS]]-O70</f>
        <v>0</v>
      </c>
    </row>
    <row r="71" spans="2:16">
      <c r="B71" t="s">
        <v>351</v>
      </c>
      <c r="C71">
        <v>1</v>
      </c>
      <c r="D71">
        <v>12</v>
      </c>
      <c r="E71" t="s">
        <v>354</v>
      </c>
      <c r="F71">
        <v>12</v>
      </c>
      <c r="H71">
        <v>0</v>
      </c>
      <c r="J71">
        <v>12</v>
      </c>
      <c r="O71">
        <f>+SUM(zonal[[#This Row],[MONTUBIO]:[AFROECUATORIANO]])</f>
        <v>12</v>
      </c>
      <c r="P71">
        <f>+zonal[[#This Row],[N. USUARIOS]]-O71</f>
        <v>0</v>
      </c>
    </row>
    <row r="72" spans="2:16">
      <c r="B72" t="s">
        <v>351</v>
      </c>
      <c r="C72">
        <v>1</v>
      </c>
      <c r="D72">
        <v>44</v>
      </c>
      <c r="E72" t="s">
        <v>354</v>
      </c>
      <c r="F72">
        <v>16</v>
      </c>
      <c r="G72">
        <v>28</v>
      </c>
      <c r="H72">
        <v>0</v>
      </c>
      <c r="J72">
        <v>44</v>
      </c>
      <c r="O72">
        <f>+SUM(zonal[[#This Row],[MONTUBIO]:[AFROECUATORIANO]])</f>
        <v>44</v>
      </c>
      <c r="P72">
        <f>+zonal[[#This Row],[N. USUARIOS]]-O72</f>
        <v>0</v>
      </c>
    </row>
    <row r="73" spans="2:16">
      <c r="B73" t="s">
        <v>351</v>
      </c>
      <c r="C73">
        <v>1</v>
      </c>
      <c r="D73">
        <v>1</v>
      </c>
      <c r="E73" t="s">
        <v>354</v>
      </c>
      <c r="F73">
        <v>1</v>
      </c>
      <c r="H73">
        <v>0</v>
      </c>
      <c r="J73">
        <v>1</v>
      </c>
      <c r="O73">
        <f>+SUM(zonal[[#This Row],[MONTUBIO]:[AFROECUATORIANO]])</f>
        <v>1</v>
      </c>
      <c r="P73">
        <f>+zonal[[#This Row],[N. USUARIOS]]-O73</f>
        <v>0</v>
      </c>
    </row>
    <row r="74" spans="2:16">
      <c r="B74" t="s">
        <v>351</v>
      </c>
      <c r="C74">
        <v>1</v>
      </c>
      <c r="D74">
        <v>2612</v>
      </c>
      <c r="E74" t="s">
        <v>354</v>
      </c>
      <c r="F74">
        <v>1868</v>
      </c>
      <c r="G74">
        <v>744</v>
      </c>
      <c r="H74">
        <v>0</v>
      </c>
      <c r="J74">
        <v>2612</v>
      </c>
      <c r="O74">
        <f>+SUM(zonal[[#This Row],[MONTUBIO]:[AFROECUATORIANO]])</f>
        <v>2612</v>
      </c>
      <c r="P74">
        <f>+zonal[[#This Row],[N. USUARIOS]]-O74</f>
        <v>0</v>
      </c>
    </row>
    <row r="75" spans="2:16">
      <c r="B75" t="s">
        <v>351</v>
      </c>
      <c r="C75">
        <v>1</v>
      </c>
      <c r="D75">
        <v>1568</v>
      </c>
      <c r="E75" t="s">
        <v>354</v>
      </c>
      <c r="F75">
        <v>978</v>
      </c>
      <c r="G75">
        <v>590</v>
      </c>
      <c r="H75">
        <v>0</v>
      </c>
      <c r="J75">
        <v>1568</v>
      </c>
      <c r="O75">
        <f>+SUM(zonal[[#This Row],[MONTUBIO]:[AFROECUATORIANO]])</f>
        <v>1568</v>
      </c>
      <c r="P75">
        <f>+zonal[[#This Row],[N. USUARIOS]]-O75</f>
        <v>0</v>
      </c>
    </row>
    <row r="76" spans="2:16">
      <c r="B76" t="s">
        <v>351</v>
      </c>
      <c r="C76">
        <v>1</v>
      </c>
      <c r="D76">
        <v>57</v>
      </c>
      <c r="E76" t="s">
        <v>354</v>
      </c>
      <c r="F76">
        <v>18</v>
      </c>
      <c r="G76">
        <v>39</v>
      </c>
      <c r="H76">
        <v>0</v>
      </c>
      <c r="J76">
        <v>57</v>
      </c>
      <c r="O76">
        <f>+SUM(zonal[[#This Row],[MONTUBIO]:[AFROECUATORIANO]])</f>
        <v>57</v>
      </c>
      <c r="P76">
        <f>+zonal[[#This Row],[N. USUARIOS]]-O76</f>
        <v>0</v>
      </c>
    </row>
    <row r="77" spans="2:16">
      <c r="B77" t="s">
        <v>351</v>
      </c>
      <c r="C77">
        <v>1</v>
      </c>
      <c r="D77">
        <v>6096</v>
      </c>
      <c r="E77" s="141" t="s">
        <v>358</v>
      </c>
      <c r="F77">
        <v>4523</v>
      </c>
      <c r="G77">
        <v>1573</v>
      </c>
      <c r="H77">
        <v>0</v>
      </c>
      <c r="J77">
        <v>6096</v>
      </c>
      <c r="O77">
        <f>+SUM(zonal[[#This Row],[MONTUBIO]:[AFROECUATORIANO]])</f>
        <v>6096</v>
      </c>
      <c r="P77">
        <f>+zonal[[#This Row],[N. USUARIOS]]-O77</f>
        <v>0</v>
      </c>
    </row>
    <row r="78" spans="2:16">
      <c r="B78" t="s">
        <v>351</v>
      </c>
      <c r="C78">
        <v>1</v>
      </c>
      <c r="D78">
        <v>130</v>
      </c>
      <c r="E78" s="141" t="s">
        <v>358</v>
      </c>
      <c r="F78">
        <v>22</v>
      </c>
      <c r="G78">
        <v>108</v>
      </c>
      <c r="H78">
        <v>0</v>
      </c>
      <c r="J78">
        <v>130</v>
      </c>
      <c r="O78">
        <f>+SUM(zonal[[#This Row],[MONTUBIO]:[AFROECUATORIANO]])</f>
        <v>130</v>
      </c>
      <c r="P78">
        <f>+zonal[[#This Row],[N. USUARIOS]]-O78</f>
        <v>0</v>
      </c>
    </row>
    <row r="79" spans="2:16">
      <c r="B79" t="s">
        <v>351</v>
      </c>
      <c r="C79">
        <v>1</v>
      </c>
      <c r="D79">
        <v>866</v>
      </c>
      <c r="E79" s="141" t="s">
        <v>358</v>
      </c>
      <c r="F79">
        <v>346</v>
      </c>
      <c r="G79">
        <v>520</v>
      </c>
      <c r="H79">
        <v>0</v>
      </c>
      <c r="J79">
        <v>866</v>
      </c>
      <c r="O79">
        <f>+SUM(zonal[[#This Row],[MONTUBIO]:[AFROECUATORIANO]])</f>
        <v>866</v>
      </c>
      <c r="P79">
        <f>+zonal[[#This Row],[N. USUARIOS]]-O79</f>
        <v>0</v>
      </c>
    </row>
    <row r="80" spans="2:16">
      <c r="B80" t="s">
        <v>351</v>
      </c>
      <c r="C80">
        <v>1</v>
      </c>
      <c r="D80">
        <v>37</v>
      </c>
      <c r="E80" s="141" t="s">
        <v>358</v>
      </c>
      <c r="F80">
        <v>12</v>
      </c>
      <c r="G80">
        <v>25</v>
      </c>
      <c r="H80">
        <v>0</v>
      </c>
      <c r="J80">
        <v>37</v>
      </c>
      <c r="O80">
        <f>+SUM(zonal[[#This Row],[MONTUBIO]:[AFROECUATORIANO]])</f>
        <v>37</v>
      </c>
      <c r="P80">
        <f>+zonal[[#This Row],[N. USUARIOS]]-O80</f>
        <v>0</v>
      </c>
    </row>
    <row r="81" spans="2:16">
      <c r="B81" t="s">
        <v>351</v>
      </c>
      <c r="C81">
        <v>1</v>
      </c>
      <c r="D81">
        <v>189</v>
      </c>
      <c r="E81" s="141" t="s">
        <v>358</v>
      </c>
      <c r="F81">
        <v>54</v>
      </c>
      <c r="G81">
        <v>135</v>
      </c>
      <c r="H81">
        <v>0</v>
      </c>
      <c r="J81">
        <v>189</v>
      </c>
      <c r="O81">
        <f>+SUM(zonal[[#This Row],[MONTUBIO]:[AFROECUATORIANO]])</f>
        <v>189</v>
      </c>
      <c r="P81">
        <f>+zonal[[#This Row],[N. USUARIOS]]-O81</f>
        <v>0</v>
      </c>
    </row>
    <row r="82" spans="2:16">
      <c r="B82" t="s">
        <v>351</v>
      </c>
      <c r="C82">
        <v>1</v>
      </c>
      <c r="D82">
        <v>182</v>
      </c>
      <c r="E82" s="141" t="s">
        <v>358</v>
      </c>
      <c r="F82">
        <v>52</v>
      </c>
      <c r="G82">
        <v>130</v>
      </c>
      <c r="H82">
        <v>0</v>
      </c>
      <c r="J82">
        <v>182</v>
      </c>
      <c r="O82">
        <f>+SUM(zonal[[#This Row],[MONTUBIO]:[AFROECUATORIANO]])</f>
        <v>182</v>
      </c>
      <c r="P82">
        <f>+zonal[[#This Row],[N. USUARIOS]]-O82</f>
        <v>0</v>
      </c>
    </row>
    <row r="83" spans="2:16">
      <c r="B83" t="s">
        <v>351</v>
      </c>
      <c r="C83">
        <v>1</v>
      </c>
      <c r="D83">
        <v>2204</v>
      </c>
      <c r="E83" s="141" t="s">
        <v>358</v>
      </c>
      <c r="F83">
        <v>772</v>
      </c>
      <c r="G83">
        <v>1432</v>
      </c>
      <c r="H83">
        <v>0</v>
      </c>
      <c r="J83">
        <v>2204</v>
      </c>
      <c r="O83">
        <f>+SUM(zonal[[#This Row],[MONTUBIO]:[AFROECUATORIANO]])</f>
        <v>2204</v>
      </c>
      <c r="P83">
        <f>+zonal[[#This Row],[N. USUARIOS]]-O83</f>
        <v>0</v>
      </c>
    </row>
    <row r="84" spans="2:16">
      <c r="B84" t="s">
        <v>351</v>
      </c>
      <c r="C84">
        <v>1</v>
      </c>
      <c r="D84">
        <v>3727</v>
      </c>
      <c r="E84" t="s">
        <v>355</v>
      </c>
      <c r="F84">
        <v>1826</v>
      </c>
      <c r="G84">
        <v>1901</v>
      </c>
      <c r="H84">
        <v>0</v>
      </c>
      <c r="J84">
        <v>3727</v>
      </c>
      <c r="O84">
        <f>+SUM(zonal[[#This Row],[MONTUBIO]:[AFROECUATORIANO]])</f>
        <v>3727</v>
      </c>
      <c r="P84">
        <f>+zonal[[#This Row],[N. USUARIOS]]-O84</f>
        <v>0</v>
      </c>
    </row>
    <row r="85" spans="2:16">
      <c r="B85" t="s">
        <v>351</v>
      </c>
      <c r="C85">
        <v>1</v>
      </c>
      <c r="D85">
        <v>351</v>
      </c>
      <c r="E85" t="s">
        <v>355</v>
      </c>
      <c r="F85">
        <v>172</v>
      </c>
      <c r="G85">
        <v>179</v>
      </c>
      <c r="H85">
        <v>0</v>
      </c>
      <c r="J85">
        <v>351</v>
      </c>
      <c r="O85">
        <f>+SUM(zonal[[#This Row],[MONTUBIO]:[AFROECUATORIANO]])</f>
        <v>351</v>
      </c>
      <c r="P85">
        <f>+zonal[[#This Row],[N. USUARIOS]]-O85</f>
        <v>0</v>
      </c>
    </row>
    <row r="86" spans="2:16">
      <c r="B86" t="s">
        <v>351</v>
      </c>
      <c r="C86">
        <v>1</v>
      </c>
      <c r="D86">
        <v>514</v>
      </c>
      <c r="E86" t="s">
        <v>355</v>
      </c>
      <c r="F86">
        <v>252</v>
      </c>
      <c r="G86">
        <v>262</v>
      </c>
      <c r="H86">
        <v>0</v>
      </c>
      <c r="J86">
        <v>514</v>
      </c>
      <c r="O86">
        <f>+SUM(zonal[[#This Row],[MONTUBIO]:[AFROECUATORIANO]])</f>
        <v>514</v>
      </c>
      <c r="P86">
        <f>+zonal[[#This Row],[N. USUARIOS]]-O86</f>
        <v>0</v>
      </c>
    </row>
    <row r="87" spans="2:16">
      <c r="B87" t="s">
        <v>351</v>
      </c>
      <c r="C87">
        <v>1</v>
      </c>
      <c r="D87">
        <v>464</v>
      </c>
      <c r="E87" t="s">
        <v>355</v>
      </c>
      <c r="F87">
        <v>227</v>
      </c>
      <c r="G87">
        <v>237</v>
      </c>
      <c r="H87">
        <v>0</v>
      </c>
      <c r="J87">
        <v>464</v>
      </c>
      <c r="O87">
        <f>+SUM(zonal[[#This Row],[MONTUBIO]:[AFROECUATORIANO]])</f>
        <v>464</v>
      </c>
      <c r="P87">
        <f>+zonal[[#This Row],[N. USUARIOS]]-O87</f>
        <v>0</v>
      </c>
    </row>
    <row r="88" spans="2:16">
      <c r="B88" t="s">
        <v>351</v>
      </c>
      <c r="C88">
        <v>1</v>
      </c>
      <c r="D88">
        <v>194</v>
      </c>
      <c r="E88" t="s">
        <v>355</v>
      </c>
      <c r="F88">
        <v>95</v>
      </c>
      <c r="G88">
        <v>99</v>
      </c>
      <c r="H88">
        <v>0</v>
      </c>
      <c r="J88">
        <v>194</v>
      </c>
      <c r="O88">
        <f>+SUM(zonal[[#This Row],[MONTUBIO]:[AFROECUATORIANO]])</f>
        <v>194</v>
      </c>
      <c r="P88">
        <f>+zonal[[#This Row],[N. USUARIOS]]-O88</f>
        <v>0</v>
      </c>
    </row>
    <row r="89" spans="2:16">
      <c r="D89">
        <f>SUBTOTAL(109,zonal[N. USUARIOS])</f>
        <v>34868</v>
      </c>
      <c r="F89" s="142">
        <f>SUBTOTAL(109,zonal[MASCULINO])</f>
        <v>18142.2</v>
      </c>
      <c r="G89" s="142">
        <f>SUBTOTAL(109,zonal[FEMENINO])</f>
        <v>16705.8</v>
      </c>
      <c r="H89">
        <f>SUBTOTAL(109,zonal[GLBTI])</f>
        <v>0</v>
      </c>
      <c r="I89">
        <f>SUM(zonal[MONTUBIO])</f>
        <v>1488</v>
      </c>
      <c r="J89">
        <f>SUBTOTAL(109,zonal[MESTIZO])</f>
        <v>32006</v>
      </c>
      <c r="K89">
        <f>SUM(zonal[CHOLO])</f>
        <v>12</v>
      </c>
      <c r="L89">
        <f>SUM(zonal[INDIGENA])</f>
        <v>1044</v>
      </c>
      <c r="M89">
        <f>SUM(zonal[AFROECUATORIANO])</f>
        <v>155</v>
      </c>
    </row>
    <row r="97" spans="2:13">
      <c r="B97" s="143" t="s">
        <v>37</v>
      </c>
      <c r="C97" s="143" t="s">
        <v>38</v>
      </c>
      <c r="D97" s="143" t="s">
        <v>31</v>
      </c>
      <c r="E97" t="s">
        <v>359</v>
      </c>
      <c r="F97" t="s">
        <v>360</v>
      </c>
      <c r="G97" t="s">
        <v>362</v>
      </c>
      <c r="H97" t="s">
        <v>361</v>
      </c>
      <c r="I97" t="s">
        <v>364</v>
      </c>
      <c r="J97" t="s">
        <v>363</v>
      </c>
      <c r="K97" t="s">
        <v>365</v>
      </c>
      <c r="L97" t="s">
        <v>366</v>
      </c>
      <c r="M97" t="s">
        <v>367</v>
      </c>
    </row>
    <row r="98" spans="2:13">
      <c r="B98" t="s">
        <v>351</v>
      </c>
      <c r="C98">
        <v>1</v>
      </c>
      <c r="D98" t="s">
        <v>354</v>
      </c>
      <c r="E98" s="144">
        <v>11653</v>
      </c>
      <c r="F98" s="144">
        <v>6211.2000000000007</v>
      </c>
      <c r="G98" s="144">
        <v>5445.7999999999993</v>
      </c>
      <c r="H98" s="144">
        <v>0</v>
      </c>
      <c r="I98" s="144">
        <v>0</v>
      </c>
      <c r="J98" s="144">
        <v>11653</v>
      </c>
      <c r="K98" s="144">
        <v>0</v>
      </c>
      <c r="L98" s="144">
        <v>142</v>
      </c>
      <c r="M98" s="144">
        <v>0</v>
      </c>
    </row>
    <row r="99" spans="2:13">
      <c r="B99" t="s">
        <v>351</v>
      </c>
      <c r="C99">
        <v>1</v>
      </c>
      <c r="D99" t="s">
        <v>357</v>
      </c>
      <c r="E99" s="144">
        <v>2154</v>
      </c>
      <c r="F99" s="144">
        <v>808</v>
      </c>
      <c r="G99" s="144">
        <v>1346</v>
      </c>
      <c r="H99" s="144">
        <v>0</v>
      </c>
      <c r="I99" s="144">
        <v>391</v>
      </c>
      <c r="J99" s="144">
        <v>1340</v>
      </c>
      <c r="K99" s="144">
        <v>0</v>
      </c>
      <c r="L99" s="144">
        <v>423</v>
      </c>
      <c r="M99" s="144">
        <v>0</v>
      </c>
    </row>
    <row r="100" spans="2:13">
      <c r="B100" t="s">
        <v>351</v>
      </c>
      <c r="C100">
        <v>1</v>
      </c>
      <c r="D100" t="s">
        <v>355</v>
      </c>
      <c r="E100" s="144">
        <v>5250</v>
      </c>
      <c r="F100" s="144">
        <v>2572</v>
      </c>
      <c r="G100" s="144">
        <v>2678</v>
      </c>
      <c r="H100" s="144">
        <v>0</v>
      </c>
      <c r="I100" s="144">
        <v>0</v>
      </c>
      <c r="J100" s="144">
        <v>5250</v>
      </c>
      <c r="K100" s="144">
        <v>0</v>
      </c>
      <c r="L100" s="144">
        <v>0</v>
      </c>
      <c r="M100" s="144">
        <v>0</v>
      </c>
    </row>
    <row r="101" spans="2:13">
      <c r="B101" t="s">
        <v>351</v>
      </c>
      <c r="C101">
        <v>1</v>
      </c>
      <c r="D101" t="s">
        <v>356</v>
      </c>
      <c r="E101" s="144">
        <v>2248</v>
      </c>
      <c r="F101" s="144">
        <v>898</v>
      </c>
      <c r="G101" s="144">
        <v>1326</v>
      </c>
      <c r="H101" s="144">
        <v>0</v>
      </c>
      <c r="I101" s="144">
        <v>828</v>
      </c>
      <c r="J101" s="144">
        <v>1171</v>
      </c>
      <c r="K101" s="144">
        <v>0</v>
      </c>
      <c r="L101" s="144">
        <v>0</v>
      </c>
      <c r="M101" s="144">
        <v>0</v>
      </c>
    </row>
    <row r="102" spans="2:13">
      <c r="B102" t="s">
        <v>351</v>
      </c>
      <c r="C102">
        <v>1</v>
      </c>
      <c r="D102" t="s">
        <v>352</v>
      </c>
      <c r="E102" s="144">
        <v>1000</v>
      </c>
      <c r="F102" s="144">
        <v>480</v>
      </c>
      <c r="G102" s="144">
        <v>520</v>
      </c>
      <c r="H102" s="144">
        <v>0</v>
      </c>
      <c r="I102" s="144">
        <v>48</v>
      </c>
      <c r="J102" s="144">
        <v>675</v>
      </c>
      <c r="K102" s="144">
        <v>8</v>
      </c>
      <c r="L102" s="144">
        <v>258</v>
      </c>
      <c r="M102" s="144">
        <v>19</v>
      </c>
    </row>
    <row r="103" spans="2:13">
      <c r="B103" t="s">
        <v>351</v>
      </c>
      <c r="C103">
        <v>1</v>
      </c>
      <c r="D103" t="s">
        <v>353</v>
      </c>
      <c r="E103" s="144">
        <v>2859</v>
      </c>
      <c r="F103" s="144">
        <v>1392</v>
      </c>
      <c r="G103" s="144">
        <v>1467</v>
      </c>
      <c r="H103" s="144">
        <v>0</v>
      </c>
      <c r="I103" s="144">
        <v>221</v>
      </c>
      <c r="J103" s="144">
        <v>2213</v>
      </c>
      <c r="K103" s="144">
        <v>4</v>
      </c>
      <c r="L103" s="144">
        <v>221</v>
      </c>
      <c r="M103" s="144">
        <v>136</v>
      </c>
    </row>
    <row r="104" spans="2:13">
      <c r="B104" t="s">
        <v>351</v>
      </c>
      <c r="C104">
        <v>1</v>
      </c>
      <c r="D104" t="s">
        <v>358</v>
      </c>
      <c r="E104" s="144">
        <v>9704</v>
      </c>
      <c r="F104" s="144">
        <v>5781</v>
      </c>
      <c r="G104" s="144">
        <v>3923</v>
      </c>
      <c r="H104" s="144">
        <v>0</v>
      </c>
      <c r="I104" s="144">
        <v>0</v>
      </c>
      <c r="J104" s="144">
        <v>9704</v>
      </c>
      <c r="K104" s="144">
        <v>0</v>
      </c>
      <c r="L104" s="144">
        <v>0</v>
      </c>
      <c r="M104" s="144">
        <v>0</v>
      </c>
    </row>
  </sheetData>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FERNANDO XAVIER AVILA PINZON</cp:lastModifiedBy>
  <dcterms:created xsi:type="dcterms:W3CDTF">2022-09-26T19:43:00Z</dcterms:created>
  <dcterms:modified xsi:type="dcterms:W3CDTF">2024-03-14T22:04:51Z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F7DCC1EA2E72429B98B0967E43281684</vt:lpwstr>
  </property>
  <property fmtid="{D5CDD505-2E9C-101B-9397-08002B2CF9AE}" pid="3" name="KSOProductBuildVer">
    <vt:lpwstr>1033-11.2.0.11486</vt:lpwstr>
  </property>
</Properties>
</file>